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96" windowWidth="25600" windowHeight="12680" activeTab="0"/>
  </bookViews>
  <sheets>
    <sheet name="Budget" sheetId="1" r:id="rId1"/>
    <sheet name="Job Completion" sheetId="2" r:id="rId2"/>
    <sheet name="Job To Date Revenue" sheetId="3" r:id="rId3"/>
    <sheet name="Job To Date Costs" sheetId="4" r:id="rId4"/>
  </sheets>
  <definedNames>
    <definedName name="_xlnm.Print_Area" localSheetId="3">'Job To Date Costs'!$A$1:$G$19</definedName>
    <definedName name="_xlnm.Print_Area" localSheetId="2">'Job To Date Revenue'!$A$1:$G$19</definedName>
    <definedName name="_xlnm.Print_Titles" localSheetId="1">'Job Completion'!$1:$7</definedName>
    <definedName name="_xlnm.Print_Titles" localSheetId="3">'Job To Date Costs'!$6:$7</definedName>
    <definedName name="_xlnm.Print_Titles" localSheetId="2">'Job To Date Revenue'!$6:$7</definedName>
  </definedNames>
  <calcPr fullCalcOnLoad="1"/>
</workbook>
</file>

<file path=xl/sharedStrings.xml><?xml version="1.0" encoding="utf-8"?>
<sst xmlns="http://schemas.openxmlformats.org/spreadsheetml/2006/main" count="82" uniqueCount="70">
  <si>
    <t>Forecasted</t>
  </si>
  <si>
    <t>Percent of</t>
  </si>
  <si>
    <t>1st Qtr</t>
  </si>
  <si>
    <t>2nd Qtr</t>
  </si>
  <si>
    <t>3rd Qtr</t>
  </si>
  <si>
    <t>4th Qtr</t>
  </si>
  <si>
    <t>Sales</t>
  </si>
  <si>
    <t>Cost of revenues</t>
  </si>
  <si>
    <t xml:space="preserve">    Gross Profit</t>
  </si>
  <si>
    <t>Operating expenses</t>
  </si>
  <si>
    <t xml:space="preserve">    Total operating expenses</t>
  </si>
  <si>
    <t xml:space="preserve">    Income from operations</t>
  </si>
  <si>
    <t>Other income / (expense)</t>
  </si>
  <si>
    <t xml:space="preserve">  Interest expense</t>
  </si>
  <si>
    <t xml:space="preserve">  Interest income and other gains and losses</t>
  </si>
  <si>
    <t xml:space="preserve">    Net Income / (Loss)</t>
  </si>
  <si>
    <t>For Internal Use Only</t>
  </si>
  <si>
    <t>Schedule I - Forecasted Job Completion</t>
  </si>
  <si>
    <t>Job Number</t>
  </si>
  <si>
    <t>Job Name</t>
  </si>
  <si>
    <t>Contract Amt</t>
  </si>
  <si>
    <t>Estimated Cost</t>
  </si>
  <si>
    <t>Gross Profit</t>
  </si>
  <si>
    <t>GP %</t>
  </si>
  <si>
    <t>2002</t>
  </si>
  <si>
    <t xml:space="preserve">    Total</t>
  </si>
  <si>
    <t xml:space="preserve">  Gain on sale of assets</t>
  </si>
  <si>
    <t xml:space="preserve">     Total other income/(expense)</t>
  </si>
  <si>
    <t>Forcasted</t>
  </si>
  <si>
    <t>Cash Flows</t>
  </si>
  <si>
    <t>Net Income / (Loss)</t>
  </si>
  <si>
    <t>Add back depreciation and amortization</t>
  </si>
  <si>
    <t>Net (increase) decrease in accounts receivable</t>
  </si>
  <si>
    <t xml:space="preserve">    Net Cash Flow</t>
  </si>
  <si>
    <t>Net increase (decrease) in accounts payable</t>
  </si>
  <si>
    <t>Debt paydown</t>
  </si>
  <si>
    <t>Advertising</t>
  </si>
  <si>
    <t>Depreciation and Amortization</t>
  </si>
  <si>
    <t>Employee/Client Relations</t>
  </si>
  <si>
    <t>Legal and Accounting</t>
  </si>
  <si>
    <t>Miscellaneous</t>
  </si>
  <si>
    <t>Office Expense</t>
  </si>
  <si>
    <t>Rent</t>
  </si>
  <si>
    <t>Taxes and Licenses</t>
  </si>
  <si>
    <t>Telephone</t>
  </si>
  <si>
    <t>2011</t>
  </si>
  <si>
    <t>Schedule II - Forecasted Quarterly Job Revenue 2011</t>
  </si>
  <si>
    <t>Schedule III - Forecasted Quarterly Job Cost 2011</t>
  </si>
  <si>
    <t>2012</t>
  </si>
  <si>
    <t>2011-001</t>
  </si>
  <si>
    <t>2011-002</t>
  </si>
  <si>
    <t>2011-003</t>
  </si>
  <si>
    <t>2011-004</t>
  </si>
  <si>
    <t>2011-005</t>
  </si>
  <si>
    <t>Sample Job 1</t>
  </si>
  <si>
    <t>Sample Job 2</t>
  </si>
  <si>
    <t>Salaries</t>
  </si>
  <si>
    <t>Sample Job 3</t>
  </si>
  <si>
    <t>Sample Job 4</t>
  </si>
  <si>
    <t>Sample Job 5</t>
  </si>
  <si>
    <t>Forecasted 1st Through 4th Quarters as of January 1 2014</t>
  </si>
  <si>
    <t>Revenues from orders</t>
  </si>
  <si>
    <t>Homemade Easy</t>
  </si>
  <si>
    <t>Statement of Forecasted Operations For the Year Ending Dec 31 2014</t>
  </si>
  <si>
    <t>Oven, freezer</t>
  </si>
  <si>
    <t>Business License</t>
  </si>
  <si>
    <t>Mfg and stored in-house</t>
  </si>
  <si>
    <t>2014 Total</t>
  </si>
  <si>
    <t>50,000 each associate</t>
  </si>
  <si>
    <t>Comments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</si>
</sst>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0.0%"/>
    <numFmt numFmtId="171" formatCode="00000"/>
  </numFmts>
  <fonts count="43">
    <font>
      <sz val="10"/>
      <name val="Arial"/>
      <family val="0"/>
    </font>
    <font>
      <b/>
      <sz val="12"/>
      <name val="CG Times"/>
      <family val="1"/>
    </font>
    <font>
      <sz val="10"/>
      <name val="CG Times"/>
      <family val="1"/>
    </font>
    <font>
      <u val="single"/>
      <sz val="10"/>
      <name val="CG Times"/>
      <family val="1"/>
    </font>
    <font>
      <u val="doubleAccounting"/>
      <sz val="10"/>
      <name val="CG Times"/>
      <family val="1"/>
    </font>
    <font>
      <b/>
      <sz val="10"/>
      <name val="CG Times"/>
      <family val="0"/>
    </font>
    <font>
      <u val="singleAccounting"/>
      <sz val="10"/>
      <name val="CG Time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3" fontId="0" fillId="0" borderId="0" xfId="0" applyAlignment="1">
      <alignment/>
    </xf>
    <xf numFmtId="41" fontId="0" fillId="0" borderId="0" xfId="0" applyNumberFormat="1" applyAlignment="1">
      <alignment/>
    </xf>
    <xf numFmtId="3" fontId="1" fillId="0" borderId="0" xfId="0" applyFont="1" applyAlignment="1">
      <alignment/>
    </xf>
    <xf numFmtId="3" fontId="2" fillId="0" borderId="0" xfId="0" applyFont="1" applyAlignment="1">
      <alignment/>
    </xf>
    <xf numFmtId="41" fontId="2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3" fontId="2" fillId="0" borderId="0" xfId="0" applyFont="1" applyAlignment="1">
      <alignment horizontal="centerContinuous"/>
    </xf>
    <xf numFmtId="3" fontId="2" fillId="0" borderId="0" xfId="0" applyFont="1" applyAlignment="1">
      <alignment horizontal="center"/>
    </xf>
    <xf numFmtId="3" fontId="2" fillId="0" borderId="0" xfId="0" applyFont="1" applyAlignment="1">
      <alignment horizontal="left"/>
    </xf>
    <xf numFmtId="41" fontId="6" fillId="0" borderId="0" xfId="0" applyNumberFormat="1" applyFont="1" applyAlignment="1">
      <alignment/>
    </xf>
    <xf numFmtId="3" fontId="2" fillId="0" borderId="0" xfId="0" applyFont="1" applyAlignment="1" applyProtection="1">
      <alignment/>
      <protection locked="0"/>
    </xf>
    <xf numFmtId="170" fontId="2" fillId="0" borderId="0" xfId="0" applyNumberFormat="1" applyFont="1" applyAlignment="1" applyProtection="1">
      <alignment/>
      <protection locked="0"/>
    </xf>
    <xf numFmtId="3" fontId="0" fillId="0" borderId="0" xfId="0" applyAlignment="1" applyProtection="1">
      <alignment/>
      <protection locked="0"/>
    </xf>
    <xf numFmtId="42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 horizontal="fill"/>
      <protection locked="0"/>
    </xf>
    <xf numFmtId="42" fontId="4" fillId="0" borderId="0" xfId="0" applyNumberFormat="1" applyFont="1" applyAlignment="1" applyProtection="1">
      <alignment/>
      <protection locked="0"/>
    </xf>
    <xf numFmtId="3" fontId="2" fillId="0" borderId="0" xfId="0" applyFont="1" applyAlignment="1" applyProtection="1">
      <alignment horizontal="centerContinuous"/>
      <protection locked="0"/>
    </xf>
    <xf numFmtId="170" fontId="2" fillId="0" borderId="0" xfId="0" applyNumberFormat="1" applyFont="1" applyAlignment="1" applyProtection="1">
      <alignment horizontal="centerContinuous"/>
      <protection locked="0"/>
    </xf>
    <xf numFmtId="170" fontId="0" fillId="0" borderId="0" xfId="0" applyNumberFormat="1" applyAlignment="1" applyProtection="1">
      <alignment/>
      <protection locked="0"/>
    </xf>
    <xf numFmtId="3" fontId="5" fillId="0" borderId="0" xfId="0" applyFont="1" applyAlignment="1" applyProtection="1">
      <alignment/>
      <protection locked="0"/>
    </xf>
    <xf numFmtId="3" fontId="2" fillId="0" borderId="0" xfId="0" applyFont="1" applyAlignment="1" applyProtection="1">
      <alignment horizontal="center"/>
      <protection locked="0"/>
    </xf>
    <xf numFmtId="3" fontId="0" fillId="0" borderId="0" xfId="0" applyAlignment="1" applyProtection="1">
      <alignment horizontal="centerContinuous"/>
      <protection locked="0"/>
    </xf>
    <xf numFmtId="3" fontId="2" fillId="0" borderId="0" xfId="0" applyFont="1" applyAlignment="1" applyProtection="1" quotePrefix="1">
      <alignment horizontal="center"/>
      <protection locked="0"/>
    </xf>
    <xf numFmtId="3" fontId="0" fillId="0" borderId="0" xfId="0" applyAlignment="1" applyProtection="1">
      <alignment horizontal="center"/>
      <protection locked="0"/>
    </xf>
    <xf numFmtId="170" fontId="2" fillId="0" borderId="0" xfId="0" applyNumberFormat="1" applyFont="1" applyAlignment="1" applyProtection="1">
      <alignment horizontal="center"/>
      <protection locked="0"/>
    </xf>
    <xf numFmtId="3" fontId="0" fillId="0" borderId="0" xfId="0" applyAlignment="1" applyProtection="1" quotePrefix="1">
      <alignment horizontal="center"/>
      <protection locked="0"/>
    </xf>
    <xf numFmtId="3" fontId="2" fillId="0" borderId="0" xfId="0" applyFont="1" applyAlignment="1" applyProtection="1">
      <alignment horizontal="left"/>
      <protection locked="0"/>
    </xf>
    <xf numFmtId="9" fontId="2" fillId="0" borderId="0" xfId="0" applyNumberFormat="1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3" fontId="2" fillId="0" borderId="0" xfId="0" applyFont="1" applyAlignment="1" applyProtection="1">
      <alignment/>
      <protection locked="0"/>
    </xf>
    <xf numFmtId="3" fontId="1" fillId="0" borderId="0" xfId="0" applyFont="1" applyAlignment="1" applyProtection="1">
      <alignment/>
      <protection hidden="1" locked="0"/>
    </xf>
    <xf numFmtId="3" fontId="2" fillId="0" borderId="0" xfId="0" applyFont="1" applyAlignment="1" applyProtection="1">
      <alignment/>
      <protection hidden="1" locked="0"/>
    </xf>
    <xf numFmtId="170" fontId="2" fillId="0" borderId="0" xfId="0" applyNumberFormat="1" applyFont="1" applyAlignment="1" applyProtection="1">
      <alignment/>
      <protection hidden="1" locked="0"/>
    </xf>
    <xf numFmtId="3" fontId="0" fillId="0" borderId="0" xfId="0" applyAlignment="1" applyProtection="1">
      <alignment/>
      <protection hidden="1" locked="0"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 applyProtection="1">
      <alignment horizontal="left"/>
      <protection locked="0"/>
    </xf>
    <xf numFmtId="10" fontId="2" fillId="0" borderId="0" xfId="0" applyNumberFormat="1" applyFont="1" applyAlignment="1" applyProtection="1">
      <alignment horizontal="centerContinuous"/>
      <protection locked="0"/>
    </xf>
    <xf numFmtId="3" fontId="1" fillId="0" borderId="0" xfId="0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170" fontId="6" fillId="0" borderId="0" xfId="0" applyNumberFormat="1" applyFont="1" applyAlignment="1" applyProtection="1">
      <alignment/>
      <protection locked="0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 applyProtection="1">
      <alignment/>
      <protection locked="0"/>
    </xf>
    <xf numFmtId="168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>
      <alignment/>
    </xf>
    <xf numFmtId="0" fontId="2" fillId="33" borderId="0" xfId="0" applyNumberFormat="1" applyFont="1" applyFill="1" applyAlignment="1" applyProtection="1">
      <alignment horizontal="left"/>
      <protection locked="0"/>
    </xf>
    <xf numFmtId="3" fontId="2" fillId="33" borderId="0" xfId="0" applyFont="1" applyFill="1" applyAlignment="1" applyProtection="1">
      <alignment/>
      <protection locked="0"/>
    </xf>
    <xf numFmtId="3" fontId="2" fillId="33" borderId="0" xfId="0" applyFont="1" applyFill="1" applyAlignment="1">
      <alignment/>
    </xf>
    <xf numFmtId="9" fontId="2" fillId="33" borderId="0" xfId="0" applyNumberFormat="1" applyFont="1" applyFill="1" applyAlignment="1">
      <alignment/>
    </xf>
    <xf numFmtId="168" fontId="2" fillId="33" borderId="0" xfId="0" applyNumberFormat="1" applyFont="1" applyFill="1" applyAlignment="1">
      <alignment/>
    </xf>
    <xf numFmtId="3" fontId="2" fillId="0" borderId="0" xfId="0" applyFont="1" applyFill="1" applyAlignment="1" applyProtection="1">
      <alignment/>
      <protection locked="0"/>
    </xf>
    <xf numFmtId="170" fontId="2" fillId="0" borderId="0" xfId="0" applyNumberFormat="1" applyFont="1" applyFill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 locked="0"/>
    </xf>
    <xf numFmtId="3" fontId="2" fillId="33" borderId="0" xfId="0" applyFont="1" applyFill="1" applyAlignment="1" applyProtection="1">
      <alignment horizontal="left"/>
      <protection locked="0"/>
    </xf>
    <xf numFmtId="3" fontId="2" fillId="34" borderId="0" xfId="0" applyFont="1" applyFill="1" applyAlignment="1" applyProtection="1">
      <alignment/>
      <protection locked="0"/>
    </xf>
    <xf numFmtId="41" fontId="2" fillId="34" borderId="0" xfId="0" applyNumberFormat="1" applyFont="1" applyFill="1" applyAlignment="1" applyProtection="1">
      <alignment/>
      <protection locked="0"/>
    </xf>
    <xf numFmtId="41" fontId="6" fillId="34" borderId="0" xfId="0" applyNumberFormat="1" applyFont="1" applyFill="1" applyAlignment="1" applyProtection="1">
      <alignment/>
      <protection locked="0"/>
    </xf>
    <xf numFmtId="41" fontId="2" fillId="34" borderId="0" xfId="0" applyNumberFormat="1" applyFont="1" applyFill="1" applyAlignment="1" applyProtection="1">
      <alignment/>
      <protection locked="0"/>
    </xf>
    <xf numFmtId="41" fontId="3" fillId="34" borderId="0" xfId="0" applyNumberFormat="1" applyFont="1" applyFill="1" applyAlignment="1" applyProtection="1">
      <alignment/>
      <protection locked="0"/>
    </xf>
    <xf numFmtId="41" fontId="6" fillId="34" borderId="0" xfId="0" applyNumberFormat="1" applyFont="1" applyFill="1" applyAlignment="1" applyProtection="1">
      <alignment/>
      <protection locked="0"/>
    </xf>
    <xf numFmtId="3" fontId="2" fillId="0" borderId="0" xfId="0" applyFont="1" applyAlignment="1" applyProtection="1">
      <alignment horizontal="center"/>
      <protection locked="0"/>
    </xf>
    <xf numFmtId="3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8"/>
  <sheetViews>
    <sheetView tabSelected="1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6" sqref="I6"/>
    </sheetView>
  </sheetViews>
  <sheetFormatPr defaultColWidth="12.7109375" defaultRowHeight="12.75"/>
  <cols>
    <col min="1" max="1" width="43.421875" style="12" customWidth="1"/>
    <col min="2" max="2" width="13.140625" style="12" customWidth="1"/>
    <col min="3" max="6" width="12.7109375" style="12" customWidth="1"/>
    <col min="7" max="7" width="12.7109375" style="22" customWidth="1"/>
    <col min="8" max="16384" width="12.7109375" style="12" customWidth="1"/>
  </cols>
  <sheetData>
    <row r="1" spans="1:7" s="37" customFormat="1" ht="15.75">
      <c r="A1" s="34" t="s">
        <v>62</v>
      </c>
      <c r="B1" s="35"/>
      <c r="C1" s="35"/>
      <c r="D1" s="35"/>
      <c r="E1" s="35"/>
      <c r="F1" s="35"/>
      <c r="G1" s="36"/>
    </row>
    <row r="2" spans="1:7" s="37" customFormat="1" ht="12.75">
      <c r="A2" s="35" t="s">
        <v>63</v>
      </c>
      <c r="B2" s="35"/>
      <c r="C2" s="35"/>
      <c r="D2" s="35"/>
      <c r="E2" s="35"/>
      <c r="F2" s="35"/>
      <c r="G2" s="36"/>
    </row>
    <row r="3" spans="4:7" s="37" customFormat="1" ht="12.75">
      <c r="D3" s="35"/>
      <c r="E3" s="35"/>
      <c r="F3" s="35"/>
      <c r="G3" s="36"/>
    </row>
    <row r="4" spans="1:7" s="37" customFormat="1" ht="12.75">
      <c r="A4" s="35" t="s">
        <v>60</v>
      </c>
      <c r="B4" s="35"/>
      <c r="C4" s="35"/>
      <c r="D4" s="35"/>
      <c r="E4" s="35"/>
      <c r="F4" s="35"/>
      <c r="G4" s="36"/>
    </row>
    <row r="5" spans="1:9" s="27" customFormat="1" ht="12.75">
      <c r="A5" s="24"/>
      <c r="B5" s="24" t="s">
        <v>0</v>
      </c>
      <c r="C5" s="24" t="s">
        <v>28</v>
      </c>
      <c r="D5" s="24" t="s">
        <v>0</v>
      </c>
      <c r="E5" s="24" t="s">
        <v>0</v>
      </c>
      <c r="F5" s="24"/>
      <c r="G5" s="28" t="s">
        <v>1</v>
      </c>
      <c r="I5" s="27" t="s">
        <v>69</v>
      </c>
    </row>
    <row r="6" spans="1:7" s="27" customFormat="1" ht="12.75">
      <c r="A6" s="24"/>
      <c r="B6" s="24" t="s">
        <v>2</v>
      </c>
      <c r="C6" s="24" t="s">
        <v>3</v>
      </c>
      <c r="D6" s="24" t="s">
        <v>4</v>
      </c>
      <c r="E6" s="24" t="s">
        <v>5</v>
      </c>
      <c r="F6" s="24" t="s">
        <v>67</v>
      </c>
      <c r="G6" s="28" t="s">
        <v>6</v>
      </c>
    </row>
    <row r="7" spans="1:7" ht="12.75">
      <c r="A7" s="10"/>
      <c r="B7" s="10"/>
      <c r="C7" s="10"/>
      <c r="D7" s="10"/>
      <c r="E7" s="10"/>
      <c r="F7" s="10"/>
      <c r="G7" s="11"/>
    </row>
    <row r="8" spans="1:7" ht="12.75">
      <c r="A8" s="10" t="s">
        <v>61</v>
      </c>
      <c r="B8" s="13">
        <v>100000</v>
      </c>
      <c r="C8" s="13">
        <v>100000</v>
      </c>
      <c r="D8" s="13">
        <v>100000</v>
      </c>
      <c r="E8" s="13">
        <v>100000</v>
      </c>
      <c r="F8" s="13">
        <v>100000</v>
      </c>
      <c r="G8" s="11">
        <v>1</v>
      </c>
    </row>
    <row r="9" spans="1:7" ht="12.75">
      <c r="A9" s="10"/>
      <c r="B9" s="14"/>
      <c r="C9" s="14"/>
      <c r="D9" s="14"/>
      <c r="E9" s="14"/>
      <c r="F9" s="14"/>
      <c r="G9" s="11"/>
    </row>
    <row r="10" spans="1:7" ht="15.75">
      <c r="A10" s="10" t="s">
        <v>7</v>
      </c>
      <c r="B10" s="44">
        <v>20000</v>
      </c>
      <c r="C10" s="44">
        <v>20000</v>
      </c>
      <c r="D10" s="44">
        <v>20000</v>
      </c>
      <c r="E10" s="44">
        <v>20000</v>
      </c>
      <c r="F10" s="44">
        <v>20000</v>
      </c>
      <c r="G10" s="45">
        <f>F10/$F$8</f>
        <v>0.2</v>
      </c>
    </row>
    <row r="11" spans="1:7" ht="12.75">
      <c r="A11" s="10" t="s">
        <v>8</v>
      </c>
      <c r="B11" s="14">
        <f>B8-B10</f>
        <v>80000</v>
      </c>
      <c r="C11" s="14">
        <f>C8-C10</f>
        <v>80000</v>
      </c>
      <c r="D11" s="14">
        <f>D8-D10</f>
        <v>80000</v>
      </c>
      <c r="E11" s="14">
        <f>E8-E10</f>
        <v>80000</v>
      </c>
      <c r="F11" s="14">
        <f>F8-F10</f>
        <v>80000</v>
      </c>
      <c r="G11" s="11">
        <f>F11/$F$8</f>
        <v>0.8</v>
      </c>
    </row>
    <row r="12" spans="1:7" ht="12.75">
      <c r="A12" s="10"/>
      <c r="B12" s="14"/>
      <c r="C12" s="14"/>
      <c r="D12" s="14"/>
      <c r="E12" s="14"/>
      <c r="F12" s="14"/>
      <c r="G12" s="11"/>
    </row>
    <row r="13" spans="1:7" ht="12.75">
      <c r="A13" s="10" t="s">
        <v>9</v>
      </c>
      <c r="B13" s="14"/>
      <c r="C13" s="14"/>
      <c r="D13" s="14"/>
      <c r="E13" s="14"/>
      <c r="F13" s="14"/>
      <c r="G13" s="11"/>
    </row>
    <row r="14" spans="1:7" ht="12.75">
      <c r="A14" s="59" t="s">
        <v>36</v>
      </c>
      <c r="B14" s="60">
        <v>8000</v>
      </c>
      <c r="C14" s="60">
        <v>8000</v>
      </c>
      <c r="D14" s="60">
        <v>8000</v>
      </c>
      <c r="E14" s="60">
        <v>8000</v>
      </c>
      <c r="F14" s="60">
        <f aca="true" t="shared" si="0" ref="F14:F21">SUM(B14:E14)</f>
        <v>32000</v>
      </c>
      <c r="G14" s="11">
        <f aca="true" t="shared" si="1" ref="G14:G19">F14/$F$8</f>
        <v>0.32</v>
      </c>
    </row>
    <row r="15" spans="1:9" ht="12.75">
      <c r="A15" s="59" t="s">
        <v>37</v>
      </c>
      <c r="B15" s="60">
        <v>300</v>
      </c>
      <c r="C15" s="60">
        <v>300</v>
      </c>
      <c r="D15" s="60">
        <v>300</v>
      </c>
      <c r="E15" s="60">
        <v>300</v>
      </c>
      <c r="F15" s="60">
        <f t="shared" si="0"/>
        <v>1200</v>
      </c>
      <c r="G15" s="11">
        <f t="shared" si="1"/>
        <v>0.012</v>
      </c>
      <c r="I15" s="12" t="s">
        <v>64</v>
      </c>
    </row>
    <row r="16" spans="1:7" ht="12.75">
      <c r="A16" s="59" t="s">
        <v>65</v>
      </c>
      <c r="B16" s="60">
        <v>2500</v>
      </c>
      <c r="C16" s="60">
        <v>500</v>
      </c>
      <c r="D16" s="60">
        <v>500</v>
      </c>
      <c r="E16" s="60">
        <v>500</v>
      </c>
      <c r="F16" s="60">
        <f t="shared" si="0"/>
        <v>4000</v>
      </c>
      <c r="G16" s="11">
        <f t="shared" si="1"/>
        <v>0.04</v>
      </c>
    </row>
    <row r="17" spans="1:7" ht="12.75">
      <c r="A17" s="59" t="s">
        <v>38</v>
      </c>
      <c r="B17" s="60">
        <f>ROUND(1330/4,0)</f>
        <v>333</v>
      </c>
      <c r="C17" s="60">
        <f>ROUND(1330/4,0)</f>
        <v>333</v>
      </c>
      <c r="D17" s="60">
        <f>ROUND(1330/4,0)</f>
        <v>333</v>
      </c>
      <c r="E17" s="60">
        <f>ROUND(1330/4,0)</f>
        <v>333</v>
      </c>
      <c r="F17" s="60">
        <f t="shared" si="0"/>
        <v>1332</v>
      </c>
      <c r="G17" s="11">
        <f t="shared" si="1"/>
        <v>0.01332</v>
      </c>
    </row>
    <row r="18" spans="1:7" ht="12.75">
      <c r="A18" s="59" t="s">
        <v>39</v>
      </c>
      <c r="B18" s="60">
        <v>1000</v>
      </c>
      <c r="C18" s="60">
        <v>1000</v>
      </c>
      <c r="D18" s="60">
        <v>1000</v>
      </c>
      <c r="E18" s="60">
        <v>1000</v>
      </c>
      <c r="F18" s="60">
        <f t="shared" si="0"/>
        <v>4000</v>
      </c>
      <c r="G18" s="11">
        <f t="shared" si="1"/>
        <v>0.04</v>
      </c>
    </row>
    <row r="19" spans="1:7" ht="12.75">
      <c r="A19" s="59" t="s">
        <v>40</v>
      </c>
      <c r="B19" s="60">
        <v>500</v>
      </c>
      <c r="C19" s="60">
        <v>500</v>
      </c>
      <c r="D19" s="60">
        <v>500</v>
      </c>
      <c r="E19" s="60">
        <v>500</v>
      </c>
      <c r="F19" s="60">
        <f t="shared" si="0"/>
        <v>2000</v>
      </c>
      <c r="G19" s="11">
        <f t="shared" si="1"/>
        <v>0.02</v>
      </c>
    </row>
    <row r="20" spans="1:9" ht="12.75">
      <c r="A20" s="59" t="s">
        <v>41</v>
      </c>
      <c r="B20" s="60">
        <v>500</v>
      </c>
      <c r="C20" s="60">
        <v>500</v>
      </c>
      <c r="D20" s="60">
        <v>500</v>
      </c>
      <c r="E20" s="60">
        <v>500</v>
      </c>
      <c r="F20" s="60">
        <f t="shared" si="0"/>
        <v>2000</v>
      </c>
      <c r="G20" s="11">
        <f>F20/$F$8</f>
        <v>0.02</v>
      </c>
      <c r="I20" s="12" t="s">
        <v>66</v>
      </c>
    </row>
    <row r="21" spans="1:7" ht="12.75">
      <c r="A21" s="59" t="s">
        <v>42</v>
      </c>
      <c r="B21" s="60">
        <v>0</v>
      </c>
      <c r="C21" s="60">
        <v>0</v>
      </c>
      <c r="D21" s="60">
        <v>0</v>
      </c>
      <c r="E21" s="60">
        <v>0</v>
      </c>
      <c r="F21" s="60">
        <f t="shared" si="0"/>
        <v>0</v>
      </c>
      <c r="G21" s="11">
        <f>F21/$F$8</f>
        <v>0</v>
      </c>
    </row>
    <row r="22" spans="1:9" ht="12.75">
      <c r="A22" s="59" t="s">
        <v>56</v>
      </c>
      <c r="B22" s="60">
        <v>37500</v>
      </c>
      <c r="C22" s="60">
        <v>37500</v>
      </c>
      <c r="D22" s="60">
        <v>37500</v>
      </c>
      <c r="E22" s="60">
        <v>37500</v>
      </c>
      <c r="F22" s="60">
        <f>SUM(B22:E22)</f>
        <v>150000</v>
      </c>
      <c r="G22" s="11">
        <f>F22/$F$8</f>
        <v>1.5</v>
      </c>
      <c r="I22" s="12" t="s">
        <v>68</v>
      </c>
    </row>
    <row r="23" spans="1:7" ht="12.75">
      <c r="A23" s="59" t="s">
        <v>43</v>
      </c>
      <c r="B23" s="60">
        <v>2500</v>
      </c>
      <c r="C23" s="60">
        <v>500</v>
      </c>
      <c r="D23" s="60">
        <v>500</v>
      </c>
      <c r="E23" s="60">
        <v>500</v>
      </c>
      <c r="F23" s="60">
        <f>SUM(B23:E23)</f>
        <v>4000</v>
      </c>
      <c r="G23" s="11">
        <f>F23/$F$8</f>
        <v>0.04</v>
      </c>
    </row>
    <row r="24" spans="1:7" ht="15.75">
      <c r="A24" s="59" t="s">
        <v>44</v>
      </c>
      <c r="B24" s="61">
        <f>ROUND(6907/4,0)</f>
        <v>1727</v>
      </c>
      <c r="C24" s="61">
        <f>ROUND(6907/4,0)</f>
        <v>1727</v>
      </c>
      <c r="D24" s="61">
        <f>ROUND(6907/4,0)</f>
        <v>1727</v>
      </c>
      <c r="E24" s="61">
        <f>ROUND(6907/4,0)</f>
        <v>1727</v>
      </c>
      <c r="F24" s="60">
        <f>SUM(B24:E24)</f>
        <v>6908</v>
      </c>
      <c r="G24" s="11">
        <f>F24/$F$8</f>
        <v>0.06908</v>
      </c>
    </row>
    <row r="25" spans="1:7" ht="12.75">
      <c r="A25" s="10"/>
      <c r="B25" s="18"/>
      <c r="C25" s="18"/>
      <c r="D25" s="18"/>
      <c r="E25" s="18"/>
      <c r="F25" s="18"/>
      <c r="G25" s="11"/>
    </row>
    <row r="26" spans="1:7" ht="15.75">
      <c r="A26" s="10" t="s">
        <v>10</v>
      </c>
      <c r="B26" s="15">
        <f>SUM(B14:B24)</f>
        <v>54860</v>
      </c>
      <c r="C26" s="15">
        <f>SUM(C13:C25)</f>
        <v>50860</v>
      </c>
      <c r="D26" s="15">
        <f>SUM(D13:D25)</f>
        <v>50860</v>
      </c>
      <c r="E26" s="15">
        <f>SUM(E13:E25)</f>
        <v>50860</v>
      </c>
      <c r="F26" s="17">
        <f>SUM(B26:E26)</f>
        <v>207440</v>
      </c>
      <c r="G26" s="11">
        <f>F26/$F$8</f>
        <v>2.0744</v>
      </c>
    </row>
    <row r="27" spans="1:7" ht="12.75">
      <c r="A27" s="10"/>
      <c r="B27" s="18"/>
      <c r="C27" s="18"/>
      <c r="D27" s="18"/>
      <c r="E27" s="18"/>
      <c r="F27" s="18"/>
      <c r="G27" s="11"/>
    </row>
    <row r="28" spans="1:7" ht="12.75">
      <c r="A28" s="10" t="s">
        <v>11</v>
      </c>
      <c r="B28" s="14">
        <f>B11-B26</f>
        <v>25140</v>
      </c>
      <c r="C28" s="14">
        <f>C11-C26</f>
        <v>29140</v>
      </c>
      <c r="D28" s="14">
        <f>D11-D26</f>
        <v>29140</v>
      </c>
      <c r="E28" s="14">
        <f>E11-E26</f>
        <v>29140</v>
      </c>
      <c r="F28" s="14">
        <f>SUM(B28:E28)</f>
        <v>112560</v>
      </c>
      <c r="G28" s="11">
        <f>F28/$F$8</f>
        <v>1.1256</v>
      </c>
    </row>
    <row r="29" spans="1:7" ht="12.75">
      <c r="A29" s="10"/>
      <c r="B29" s="14"/>
      <c r="C29" s="14"/>
      <c r="D29" s="14"/>
      <c r="E29" s="14"/>
      <c r="F29" s="14"/>
      <c r="G29" s="11"/>
    </row>
    <row r="30" spans="1:7" ht="12.75">
      <c r="A30" s="10" t="s">
        <v>12</v>
      </c>
      <c r="B30" s="14"/>
      <c r="C30" s="14"/>
      <c r="D30" s="14"/>
      <c r="E30" s="14"/>
      <c r="F30" s="14"/>
      <c r="G30" s="11"/>
    </row>
    <row r="31" spans="1:7" ht="12.75">
      <c r="A31" s="59" t="s">
        <v>13</v>
      </c>
      <c r="B31" s="60">
        <f>-ROUND(287/4,0)</f>
        <v>-72</v>
      </c>
      <c r="C31" s="60">
        <f>-ROUND(287/4,0)</f>
        <v>-72</v>
      </c>
      <c r="D31" s="60">
        <f>-ROUND(287/4,0)</f>
        <v>-72</v>
      </c>
      <c r="E31" s="60">
        <f>-ROUND(287/4,0)</f>
        <v>-72</v>
      </c>
      <c r="F31" s="60">
        <f>SUM(B31:E31)</f>
        <v>-288</v>
      </c>
      <c r="G31" s="11">
        <f>F31/$F$8</f>
        <v>-0.00288</v>
      </c>
    </row>
    <row r="32" spans="1:7" ht="12.75">
      <c r="A32" s="59" t="s">
        <v>26</v>
      </c>
      <c r="B32" s="60"/>
      <c r="C32" s="62">
        <v>0</v>
      </c>
      <c r="D32" s="60">
        <f>C32*0.5</f>
        <v>0</v>
      </c>
      <c r="E32" s="60">
        <f>D32</f>
        <v>0</v>
      </c>
      <c r="F32" s="60">
        <f>SUM(B32:E32)</f>
        <v>0</v>
      </c>
      <c r="G32" s="11">
        <f>F32/$F$8</f>
        <v>0</v>
      </c>
    </row>
    <row r="33" spans="1:7" ht="15.75">
      <c r="A33" s="59" t="s">
        <v>14</v>
      </c>
      <c r="B33" s="63">
        <f>ROUND(1905/4,0)</f>
        <v>476</v>
      </c>
      <c r="C33" s="63">
        <f>ROUND(1905/4,0)</f>
        <v>476</v>
      </c>
      <c r="D33" s="63">
        <f>ROUND(1905/4,0)</f>
        <v>476</v>
      </c>
      <c r="E33" s="63">
        <f>ROUND(1905/4,0)</f>
        <v>476</v>
      </c>
      <c r="F33" s="64">
        <f>SUM(B33:E33)</f>
        <v>1904</v>
      </c>
      <c r="G33" s="11">
        <f>F33/$F$8</f>
        <v>0.01904</v>
      </c>
    </row>
    <row r="34" spans="1:7" ht="15.75">
      <c r="A34" s="10" t="s">
        <v>27</v>
      </c>
      <c r="B34" s="15">
        <f>+B31+B32+B33</f>
        <v>404</v>
      </c>
      <c r="C34" s="15">
        <f>+C31+C32+C33</f>
        <v>404</v>
      </c>
      <c r="D34" s="15">
        <f>+D31+D32+D33</f>
        <v>404</v>
      </c>
      <c r="E34" s="15">
        <f>+E31+E32+E33</f>
        <v>404</v>
      </c>
      <c r="F34" s="17">
        <f>SUM(B34:E34)</f>
        <v>1616</v>
      </c>
      <c r="G34" s="11">
        <f>F34/$F$8</f>
        <v>0.01616</v>
      </c>
    </row>
    <row r="35" spans="1:7" ht="12.75">
      <c r="A35" s="10"/>
      <c r="B35" s="18"/>
      <c r="C35" s="18"/>
      <c r="D35" s="18"/>
      <c r="E35" s="18"/>
      <c r="F35" s="18"/>
      <c r="G35" s="11"/>
    </row>
    <row r="36" spans="1:7" ht="15.75">
      <c r="A36" s="10" t="s">
        <v>15</v>
      </c>
      <c r="B36" s="19">
        <f>B28+B34</f>
        <v>25544</v>
      </c>
      <c r="C36" s="19">
        <f>C28+C34</f>
        <v>29544</v>
      </c>
      <c r="D36" s="19">
        <f>D28+D34</f>
        <v>29544</v>
      </c>
      <c r="E36" s="19">
        <f>E28+E34</f>
        <v>29544</v>
      </c>
      <c r="F36" s="19">
        <f>SUM(B36:E36)</f>
        <v>114176</v>
      </c>
      <c r="G36" s="11">
        <f>F36/$F$8</f>
        <v>1.14176</v>
      </c>
    </row>
    <row r="37" spans="1:7" ht="15.75">
      <c r="A37" s="10"/>
      <c r="B37" s="19"/>
      <c r="C37" s="19"/>
      <c r="D37" s="19"/>
      <c r="E37" s="19"/>
      <c r="F37" s="19"/>
      <c r="G37" s="11"/>
    </row>
    <row r="38" spans="1:7" ht="15.75">
      <c r="A38" s="10" t="s">
        <v>29</v>
      </c>
      <c r="B38" s="19"/>
      <c r="C38" s="19"/>
      <c r="D38" s="19"/>
      <c r="E38" s="19"/>
      <c r="F38" s="19"/>
      <c r="G38" s="11"/>
    </row>
    <row r="39" spans="1:7" ht="12.75">
      <c r="A39" s="10" t="s">
        <v>30</v>
      </c>
      <c r="B39" s="13">
        <f>+B36</f>
        <v>25544</v>
      </c>
      <c r="C39" s="13">
        <f>+C36</f>
        <v>29544</v>
      </c>
      <c r="D39" s="13">
        <f>+D36</f>
        <v>29544</v>
      </c>
      <c r="E39" s="13">
        <f>+E36</f>
        <v>29544</v>
      </c>
      <c r="F39" s="13">
        <f>SUM(B39:E39)</f>
        <v>114176</v>
      </c>
      <c r="G39" s="11"/>
    </row>
    <row r="40" spans="1:7" ht="12.75">
      <c r="A40" s="10" t="s">
        <v>31</v>
      </c>
      <c r="B40" s="10">
        <f>+B15</f>
        <v>300</v>
      </c>
      <c r="C40" s="10">
        <f>+C15</f>
        <v>300</v>
      </c>
      <c r="D40" s="10">
        <f>+D15</f>
        <v>300</v>
      </c>
      <c r="E40" s="10">
        <f>+E15</f>
        <v>300</v>
      </c>
      <c r="F40" s="10">
        <f>SUM(B40:E40)</f>
        <v>1200</v>
      </c>
      <c r="G40" s="11"/>
    </row>
    <row r="41" spans="1:7" ht="12.75">
      <c r="A41" s="59" t="s">
        <v>32</v>
      </c>
      <c r="B41" s="60">
        <v>0</v>
      </c>
      <c r="C41" s="60">
        <v>0</v>
      </c>
      <c r="D41" s="60">
        <v>0</v>
      </c>
      <c r="E41" s="60">
        <v>0</v>
      </c>
      <c r="F41" s="60">
        <f>SUM(B41:E41)</f>
        <v>0</v>
      </c>
      <c r="G41" s="11"/>
    </row>
    <row r="42" spans="1:7" ht="12.75">
      <c r="A42" s="59" t="s">
        <v>34</v>
      </c>
      <c r="B42" s="60">
        <v>0</v>
      </c>
      <c r="C42" s="60">
        <v>0</v>
      </c>
      <c r="D42" s="60">
        <v>0</v>
      </c>
      <c r="E42" s="60">
        <v>0</v>
      </c>
      <c r="F42" s="60">
        <f>SUM(B42:E42)</f>
        <v>0</v>
      </c>
      <c r="G42" s="11"/>
    </row>
    <row r="43" spans="1:7" ht="12.75">
      <c r="A43" s="59" t="s">
        <v>35</v>
      </c>
      <c r="B43" s="63">
        <v>-5000</v>
      </c>
      <c r="C43" s="63">
        <v>-5000</v>
      </c>
      <c r="D43" s="63">
        <v>-5000</v>
      </c>
      <c r="E43" s="63">
        <v>-5000</v>
      </c>
      <c r="F43" s="63">
        <f>SUM(B43:E43)</f>
        <v>-20000</v>
      </c>
      <c r="G43" s="11"/>
    </row>
    <row r="44" spans="1:7" ht="12.75">
      <c r="A44" s="10"/>
      <c r="B44" s="10"/>
      <c r="C44" s="10"/>
      <c r="D44" s="10"/>
      <c r="E44" s="10"/>
      <c r="F44" s="10"/>
      <c r="G44" s="11"/>
    </row>
    <row r="45" spans="1:7" ht="15.75">
      <c r="A45" s="10" t="s">
        <v>33</v>
      </c>
      <c r="B45" s="19">
        <f>SUM(B39:B44)</f>
        <v>20844</v>
      </c>
      <c r="C45" s="19">
        <f>SUM(C39:C44)</f>
        <v>24844</v>
      </c>
      <c r="D45" s="19">
        <f>SUM(D39:D44)</f>
        <v>24844</v>
      </c>
      <c r="E45" s="19">
        <f>SUM(E39:E44)</f>
        <v>24844</v>
      </c>
      <c r="F45" s="19">
        <f>SUM(F39:F44)</f>
        <v>95376</v>
      </c>
      <c r="G45" s="11"/>
    </row>
    <row r="46" spans="2:7" ht="12.75">
      <c r="B46" s="10"/>
      <c r="C46" s="10"/>
      <c r="D46" s="10"/>
      <c r="E46" s="10"/>
      <c r="F46" s="10"/>
      <c r="G46" s="11"/>
    </row>
    <row r="47" spans="1:7" ht="12.75">
      <c r="A47" s="20" t="s">
        <v>16</v>
      </c>
      <c r="B47" s="20"/>
      <c r="C47" s="20"/>
      <c r="D47" s="20"/>
      <c r="E47" s="20"/>
      <c r="F47" s="20"/>
      <c r="G47" s="21"/>
    </row>
    <row r="48" spans="1:7" ht="12.75">
      <c r="A48" s="20"/>
      <c r="B48" s="20"/>
      <c r="C48" s="20"/>
      <c r="D48" s="20"/>
      <c r="E48" s="20"/>
      <c r="F48" s="41"/>
      <c r="G48" s="21"/>
    </row>
  </sheetData>
  <sheetProtection/>
  <printOptions horizontalCentered="1"/>
  <pageMargins left="0.75" right="0.75" top="1" bottom="1" header="0.5" footer="0.5"/>
  <pageSetup fitToHeight="1" fitToWidth="1" orientation="portrait" scale="5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2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9" sqref="I9"/>
    </sheetView>
  </sheetViews>
  <sheetFormatPr defaultColWidth="12.7109375" defaultRowHeight="12.75"/>
  <cols>
    <col min="1" max="1" width="10.7109375" style="12" customWidth="1"/>
    <col min="2" max="2" width="31.8515625" style="12" customWidth="1"/>
    <col min="3" max="3" width="12.28125" style="12" customWidth="1"/>
    <col min="4" max="11" width="12.7109375" style="12" customWidth="1"/>
    <col min="12" max="12" width="0" style="12" hidden="1" customWidth="1"/>
    <col min="13" max="16384" width="12.7109375" style="12" customWidth="1"/>
  </cols>
  <sheetData>
    <row r="1" spans="1:11" ht="12.75">
      <c r="A1" s="23" t="str">
        <f>Budget!A1</f>
        <v>Homemade Easy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2.75">
      <c r="A2" s="10" t="s">
        <v>17</v>
      </c>
      <c r="B2" s="10"/>
      <c r="C2" s="10"/>
      <c r="D2" s="10"/>
      <c r="E2" s="10"/>
      <c r="F2" s="10"/>
      <c r="G2" s="20"/>
      <c r="H2" s="20"/>
      <c r="I2" s="20"/>
      <c r="J2" s="20"/>
      <c r="K2" s="20"/>
      <c r="L2" s="25"/>
    </row>
    <row r="3" spans="1:12" ht="12.75">
      <c r="A3" s="10"/>
      <c r="B3" s="10"/>
      <c r="C3" s="10"/>
      <c r="D3" s="10"/>
      <c r="E3" s="10"/>
      <c r="F3" s="10"/>
      <c r="G3" s="20"/>
      <c r="H3" s="20"/>
      <c r="I3" s="20"/>
      <c r="J3" s="20"/>
      <c r="K3" s="20"/>
      <c r="L3" s="25"/>
    </row>
    <row r="4" spans="1:11" ht="12.75">
      <c r="A4" s="10" t="e">
        <f>Budget!#REF!</f>
        <v>#REF!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2" ht="12.75">
      <c r="A6" s="24" t="s">
        <v>18</v>
      </c>
      <c r="B6" s="24" t="s">
        <v>19</v>
      </c>
      <c r="C6" s="24" t="s">
        <v>20</v>
      </c>
      <c r="D6" s="24" t="s">
        <v>21</v>
      </c>
      <c r="E6" s="24" t="s">
        <v>22</v>
      </c>
      <c r="F6" s="24" t="s">
        <v>23</v>
      </c>
      <c r="G6" s="24" t="s">
        <v>5</v>
      </c>
      <c r="H6" s="24" t="s">
        <v>2</v>
      </c>
      <c r="I6" s="24" t="s">
        <v>3</v>
      </c>
      <c r="J6" s="24" t="s">
        <v>4</v>
      </c>
      <c r="K6" s="24" t="s">
        <v>5</v>
      </c>
      <c r="L6" s="27" t="s">
        <v>2</v>
      </c>
    </row>
    <row r="7" spans="1:12" ht="12.75">
      <c r="A7" s="24"/>
      <c r="B7" s="24"/>
      <c r="C7" s="24"/>
      <c r="D7" s="24"/>
      <c r="E7" s="24"/>
      <c r="F7" s="28"/>
      <c r="G7" s="26" t="s">
        <v>45</v>
      </c>
      <c r="H7" s="26" t="s">
        <v>48</v>
      </c>
      <c r="I7" s="26" t="s">
        <v>48</v>
      </c>
      <c r="J7" s="26" t="s">
        <v>48</v>
      </c>
      <c r="K7" s="26" t="s">
        <v>48</v>
      </c>
      <c r="L7" s="29" t="s">
        <v>24</v>
      </c>
    </row>
    <row r="8" spans="1:13" ht="12.75">
      <c r="A8" s="50" t="s">
        <v>49</v>
      </c>
      <c r="B8" s="51" t="s">
        <v>54</v>
      </c>
      <c r="C8" s="52">
        <v>800000</v>
      </c>
      <c r="D8" s="52">
        <v>735000</v>
      </c>
      <c r="E8" s="55">
        <f aca="true" t="shared" si="0" ref="E8:E13">C8-D8</f>
        <v>65000</v>
      </c>
      <c r="F8" s="56">
        <f aca="true" t="shared" si="1" ref="F8:F13">(C8-D8)/C8</f>
        <v>0.08125</v>
      </c>
      <c r="G8" s="53">
        <v>0.7</v>
      </c>
      <c r="H8" s="53">
        <v>0.9</v>
      </c>
      <c r="I8" s="53">
        <v>1</v>
      </c>
      <c r="J8" s="53">
        <v>1</v>
      </c>
      <c r="K8" s="53">
        <v>1</v>
      </c>
      <c r="L8" s="32">
        <v>1</v>
      </c>
      <c r="M8" s="32"/>
    </row>
    <row r="9" spans="1:13" ht="12.75">
      <c r="A9" s="50" t="s">
        <v>50</v>
      </c>
      <c r="B9" s="51" t="s">
        <v>55</v>
      </c>
      <c r="C9" s="52">
        <v>1000000</v>
      </c>
      <c r="D9" s="52">
        <v>950000</v>
      </c>
      <c r="E9" s="55">
        <f t="shared" si="0"/>
        <v>50000</v>
      </c>
      <c r="F9" s="56">
        <f t="shared" si="1"/>
        <v>0.05</v>
      </c>
      <c r="G9" s="53">
        <v>0.4</v>
      </c>
      <c r="H9" s="53">
        <v>0.75</v>
      </c>
      <c r="I9" s="53">
        <v>1</v>
      </c>
      <c r="J9" s="53">
        <v>1</v>
      </c>
      <c r="K9" s="53">
        <v>1</v>
      </c>
      <c r="L9" s="32">
        <v>1</v>
      </c>
      <c r="M9" s="32"/>
    </row>
    <row r="10" spans="1:13" ht="12.75">
      <c r="A10" s="50" t="s">
        <v>51</v>
      </c>
      <c r="B10" s="51" t="s">
        <v>57</v>
      </c>
      <c r="C10" s="52">
        <v>2400000</v>
      </c>
      <c r="D10" s="52">
        <v>2200000</v>
      </c>
      <c r="E10" s="55">
        <f t="shared" si="0"/>
        <v>200000</v>
      </c>
      <c r="F10" s="56">
        <f t="shared" si="1"/>
        <v>0.08333333333333333</v>
      </c>
      <c r="G10" s="53">
        <v>0.1</v>
      </c>
      <c r="H10" s="53">
        <v>0.25</v>
      </c>
      <c r="I10" s="53">
        <v>0.5</v>
      </c>
      <c r="J10" s="53">
        <v>0.75</v>
      </c>
      <c r="K10" s="53">
        <v>1</v>
      </c>
      <c r="L10" s="32">
        <v>1</v>
      </c>
      <c r="M10" s="32"/>
    </row>
    <row r="11" spans="1:13" ht="12.75">
      <c r="A11" s="50" t="s">
        <v>52</v>
      </c>
      <c r="B11" s="51" t="s">
        <v>58</v>
      </c>
      <c r="C11" s="52">
        <v>135000</v>
      </c>
      <c r="D11" s="52">
        <v>130000</v>
      </c>
      <c r="E11" s="55">
        <f t="shared" si="0"/>
        <v>5000</v>
      </c>
      <c r="F11" s="56">
        <f t="shared" si="1"/>
        <v>0.037037037037037035</v>
      </c>
      <c r="G11" s="53">
        <v>0.5</v>
      </c>
      <c r="H11" s="53">
        <v>0.6</v>
      </c>
      <c r="I11" s="53">
        <v>0.75</v>
      </c>
      <c r="J11" s="53">
        <v>1</v>
      </c>
      <c r="K11" s="53">
        <v>1</v>
      </c>
      <c r="L11" s="32">
        <v>1</v>
      </c>
      <c r="M11" s="32"/>
    </row>
    <row r="12" spans="1:13" ht="12.75">
      <c r="A12" s="50" t="s">
        <v>53</v>
      </c>
      <c r="B12" s="51" t="s">
        <v>59</v>
      </c>
      <c r="C12" s="54">
        <v>185000</v>
      </c>
      <c r="D12" s="54">
        <v>175000</v>
      </c>
      <c r="E12" s="57">
        <f t="shared" si="0"/>
        <v>10000</v>
      </c>
      <c r="F12" s="56">
        <f t="shared" si="1"/>
        <v>0.05405405405405406</v>
      </c>
      <c r="G12" s="53">
        <v>0.15</v>
      </c>
      <c r="H12" s="53">
        <v>0.35</v>
      </c>
      <c r="I12" s="53">
        <v>0.5</v>
      </c>
      <c r="J12" s="53">
        <v>0.85</v>
      </c>
      <c r="K12" s="53">
        <v>1</v>
      </c>
      <c r="L12" s="32">
        <v>1</v>
      </c>
      <c r="M12" s="32"/>
    </row>
    <row r="13" spans="1:13" ht="12.75">
      <c r="A13" s="58"/>
      <c r="B13" s="51"/>
      <c r="C13" s="54">
        <v>0</v>
      </c>
      <c r="D13" s="54">
        <v>0</v>
      </c>
      <c r="E13" s="48">
        <f t="shared" si="0"/>
        <v>0</v>
      </c>
      <c r="F13" s="11" t="e">
        <f t="shared" si="1"/>
        <v>#DIV/0!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32">
        <v>1</v>
      </c>
      <c r="M13" s="32"/>
    </row>
    <row r="14" spans="1:13" ht="12.75">
      <c r="A14" s="58"/>
      <c r="B14" s="51"/>
      <c r="C14" s="54"/>
      <c r="D14" s="54"/>
      <c r="E14" s="48">
        <f>C14-D14</f>
        <v>0</v>
      </c>
      <c r="F14" s="11" t="e">
        <f>(C14-D14)/C14</f>
        <v>#DIV/0!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32">
        <v>1</v>
      </c>
      <c r="M14" s="32"/>
    </row>
    <row r="15" spans="1:13" ht="15.75">
      <c r="A15" s="30"/>
      <c r="B15" s="33"/>
      <c r="C15" s="46">
        <v>0</v>
      </c>
      <c r="D15" s="46">
        <v>0</v>
      </c>
      <c r="E15" s="47">
        <v>0</v>
      </c>
      <c r="F15" s="11"/>
      <c r="G15" s="38"/>
      <c r="H15" s="38"/>
      <c r="I15" s="38"/>
      <c r="J15" s="38"/>
      <c r="K15" s="38"/>
      <c r="L15" s="32"/>
      <c r="M15" s="32"/>
    </row>
    <row r="16" spans="1:13" ht="15.75">
      <c r="A16" s="10"/>
      <c r="B16" s="10" t="s">
        <v>25</v>
      </c>
      <c r="C16" s="19">
        <f>SUM(C8:C15)</f>
        <v>4520000</v>
      </c>
      <c r="D16" s="19">
        <f>SUM(D8:D15)</f>
        <v>4190000</v>
      </c>
      <c r="E16" s="19">
        <f>SUM(E8:E15)</f>
        <v>330000</v>
      </c>
      <c r="F16" s="31"/>
      <c r="G16" s="31"/>
      <c r="H16" s="31"/>
      <c r="I16" s="31"/>
      <c r="J16" s="31"/>
      <c r="K16" s="31"/>
      <c r="L16" s="32">
        <v>1</v>
      </c>
      <c r="M16" s="32"/>
    </row>
    <row r="17" spans="1:13" ht="15.75">
      <c r="A17" s="10"/>
      <c r="B17" s="10"/>
      <c r="C17" s="19"/>
      <c r="D17" s="19"/>
      <c r="E17" s="19"/>
      <c r="F17" s="31"/>
      <c r="G17" s="31"/>
      <c r="H17" s="31"/>
      <c r="I17" s="31"/>
      <c r="J17" s="31"/>
      <c r="K17" s="31"/>
      <c r="L17" s="32"/>
      <c r="M17" s="32"/>
    </row>
    <row r="18" spans="1:11" ht="12.75">
      <c r="A18" s="65" t="str">
        <f>Budget!A47</f>
        <v>For Internal Use Only</v>
      </c>
      <c r="B18" s="66"/>
      <c r="C18" s="66"/>
      <c r="D18" s="66"/>
      <c r="E18" s="66"/>
      <c r="F18" s="66"/>
      <c r="G18" s="66"/>
      <c r="H18" s="66"/>
      <c r="I18" s="10"/>
      <c r="J18" s="10"/>
      <c r="K18" s="10"/>
    </row>
    <row r="19" spans="1:11" ht="12.75">
      <c r="A19" s="10"/>
      <c r="B19" s="10"/>
      <c r="C19" s="10"/>
      <c r="D19" s="10"/>
      <c r="E19" s="10"/>
      <c r="F19" s="31"/>
      <c r="G19" s="31"/>
      <c r="H19" s="31"/>
      <c r="I19" s="10"/>
      <c r="J19" s="10"/>
      <c r="K19" s="10"/>
    </row>
    <row r="20" spans="1:11" ht="12.75">
      <c r="A20" s="10"/>
      <c r="B20" s="10"/>
      <c r="C20" s="10"/>
      <c r="D20" s="10"/>
      <c r="E20" s="10"/>
      <c r="F20" s="31"/>
      <c r="G20" s="31"/>
      <c r="H20" s="31"/>
      <c r="I20" s="10"/>
      <c r="J20" s="10"/>
      <c r="K20" s="10"/>
    </row>
    <row r="21" spans="6:11" ht="12.75">
      <c r="F21" s="39"/>
      <c r="G21" s="10"/>
      <c r="H21" s="10"/>
      <c r="I21" s="10"/>
      <c r="J21" s="10"/>
      <c r="K21" s="10"/>
    </row>
    <row r="22" spans="1:11" ht="12.75">
      <c r="A22" s="10"/>
      <c r="B22" s="10"/>
      <c r="C22" s="10"/>
      <c r="D22" s="10"/>
      <c r="E22" s="10"/>
      <c r="F22" s="39"/>
      <c r="G22" s="10"/>
      <c r="H22" s="10"/>
      <c r="I22" s="10"/>
      <c r="J22" s="10"/>
      <c r="K22" s="10"/>
    </row>
    <row r="23" spans="2:11" ht="12.75">
      <c r="B23" s="20"/>
      <c r="C23" s="20"/>
      <c r="D23" s="20"/>
      <c r="E23" s="20"/>
      <c r="F23" s="40"/>
      <c r="G23" s="30"/>
      <c r="H23" s="20"/>
      <c r="I23" s="20"/>
      <c r="J23" s="20"/>
      <c r="K23" s="20"/>
    </row>
    <row r="24" spans="1:11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</sheetData>
  <sheetProtection/>
  <mergeCells count="1">
    <mergeCell ref="A18:H18"/>
  </mergeCells>
  <printOptions/>
  <pageMargins left="0.75" right="0.75" top="0.5" bottom="0.5" header="0.5" footer="0.5"/>
  <pageSetup fitToHeight="2" fitToWidth="1" horizontalDpi="600" verticalDpi="600" orientation="landscape" scale="7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19"/>
  <sheetViews>
    <sheetView workbookViewId="0" topLeftCell="A6">
      <pane xSplit="2" ySplit="2" topLeftCell="C8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4" sqref="A14:K14"/>
    </sheetView>
  </sheetViews>
  <sheetFormatPr defaultColWidth="12.7109375" defaultRowHeight="12.75"/>
  <cols>
    <col min="1" max="1" width="10.7109375" style="12" customWidth="1"/>
    <col min="2" max="2" width="30.7109375" style="12" customWidth="1"/>
    <col min="3" max="7" width="12.7109375" style="12" customWidth="1"/>
    <col min="8" max="8" width="0" style="12" hidden="1" customWidth="1"/>
    <col min="9" max="16384" width="12.7109375" style="12" customWidth="1"/>
  </cols>
  <sheetData>
    <row r="1" spans="1:7" ht="15.75">
      <c r="A1" s="42" t="str">
        <f>'Job Completion'!A1</f>
        <v>Homemade Easy</v>
      </c>
      <c r="B1" s="10"/>
      <c r="C1" s="10"/>
      <c r="D1" s="10"/>
      <c r="E1" s="10"/>
      <c r="F1" s="10"/>
      <c r="G1" s="10"/>
    </row>
    <row r="2" spans="1:7" ht="12.75">
      <c r="A2" s="10" t="s">
        <v>46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e">
        <f>'Job Completion'!A4</f>
        <v>#REF!</v>
      </c>
      <c r="B4" s="10"/>
      <c r="C4" s="10"/>
      <c r="D4" s="10"/>
      <c r="E4" s="10"/>
      <c r="F4" s="10"/>
      <c r="G4" s="10"/>
    </row>
    <row r="5" spans="1:7" ht="12.75">
      <c r="A5" s="10"/>
      <c r="B5" s="10"/>
      <c r="C5" s="10"/>
      <c r="D5" s="10"/>
      <c r="E5" s="10"/>
      <c r="F5" s="10"/>
      <c r="G5" s="10"/>
    </row>
    <row r="6" spans="1:10" ht="12.75">
      <c r="A6" s="24" t="str">
        <f>IF('Job Completion'!A6&gt;0,'Job Completion'!A6,"")</f>
        <v>Job Number</v>
      </c>
      <c r="B6" s="24" t="str">
        <f>IF('Job Completion'!B6&gt;0,'Job Completion'!B6,"")</f>
        <v>Job Name</v>
      </c>
      <c r="C6" s="24" t="str">
        <f>IF('Job Completion'!G6&gt;0,'Job Completion'!G6,"")</f>
        <v>4th Qtr</v>
      </c>
      <c r="D6" s="24" t="str">
        <f>IF('Job Completion'!H6&gt;0,'Job Completion'!H6,"")</f>
        <v>1st Qtr</v>
      </c>
      <c r="E6" s="24" t="str">
        <f>IF('Job Completion'!I6&gt;0,'Job Completion'!I6,"")</f>
        <v>2nd Qtr</v>
      </c>
      <c r="F6" s="24" t="str">
        <f>IF('Job Completion'!J6&gt;0,'Job Completion'!J6,"")</f>
        <v>3rd Qtr</v>
      </c>
      <c r="G6" s="24" t="str">
        <f>IF('Job Completion'!K6&gt;0,'Job Completion'!K6,"")</f>
        <v>4th Qtr</v>
      </c>
      <c r="H6" s="27" t="str">
        <f>IF('Job Completion'!L6&gt;0,'Job Completion'!L6,"")</f>
        <v>1st Qtr</v>
      </c>
      <c r="I6" s="27">
        <f>IF('Job Completion'!M6&gt;0,'Job Completion'!M6,"")</f>
      </c>
      <c r="J6" s="27">
        <f>IF('Job Completion'!N6&gt;0,'Job Completion'!N6,"")</f>
      </c>
    </row>
    <row r="7" spans="1:10" ht="12.75">
      <c r="A7" s="24">
        <f>IF('Job Completion'!A7&gt;0,'Job Completion'!A7,"")</f>
      </c>
      <c r="B7" s="24">
        <f>IF('Job Completion'!B7&gt;0,'Job Completion'!B7,"")</f>
      </c>
      <c r="C7" s="24" t="str">
        <f>IF('Job Completion'!G7&gt;0,'Job Completion'!G7,"")</f>
        <v>2011</v>
      </c>
      <c r="D7" s="24" t="str">
        <f>IF('Job Completion'!H7&gt;0,'Job Completion'!H7,"")</f>
        <v>2012</v>
      </c>
      <c r="E7" s="24" t="str">
        <f>IF('Job Completion'!I7&gt;0,'Job Completion'!I7,"")</f>
        <v>2012</v>
      </c>
      <c r="F7" s="24" t="str">
        <f>IF('Job Completion'!J7&gt;0,'Job Completion'!J7,"")</f>
        <v>2012</v>
      </c>
      <c r="G7" s="24" t="str">
        <f>IF('Job Completion'!K7&gt;0,'Job Completion'!K7,"")</f>
        <v>2012</v>
      </c>
      <c r="H7" s="27" t="str">
        <f>IF('Job Completion'!L7&gt;0,'Job Completion'!L7,"")</f>
        <v>2002</v>
      </c>
      <c r="I7" s="27">
        <f>IF('Job Completion'!M7&gt;0,'Job Completion'!M7,"")</f>
      </c>
      <c r="J7" s="27">
        <f>IF('Job Completion'!N7&gt;0,'Job Completion'!N7,"")</f>
      </c>
    </row>
    <row r="8" spans="1:8" ht="12.75">
      <c r="A8" s="30" t="str">
        <f>IF('Job Completion'!A8&gt;0,'Job Completion'!A8,"")</f>
        <v>2011-001</v>
      </c>
      <c r="B8" s="10" t="str">
        <f>IF('Job Completion'!B8&gt;0,'Job Completion'!B8,"")</f>
        <v>Sample Job 1</v>
      </c>
      <c r="C8" s="14">
        <f>+'Job Completion'!G8*'Job Completion'!C8</f>
        <v>560000</v>
      </c>
      <c r="D8" s="14">
        <f>IF('Job Completion'!$C8&gt;0,('Job Completion'!$C8*'Job Completion'!H8)-('Job Completion'!$C8*'Job Completion'!G8),)</f>
        <v>160000</v>
      </c>
      <c r="E8" s="14">
        <f>IF('Job Completion'!$C8&gt;0,('Job Completion'!$C8*'Job Completion'!I8)-('Job Completion'!$C8*'Job Completion'!H8),)</f>
        <v>80000</v>
      </c>
      <c r="F8" s="14">
        <f>IF('Job Completion'!$C8&gt;0,('Job Completion'!$C8*'Job Completion'!J8)-('Job Completion'!$C8*'Job Completion'!I8),)</f>
        <v>0</v>
      </c>
      <c r="G8" s="14">
        <f>IF('Job Completion'!$C8&gt;0,('Job Completion'!$C8*'Job Completion'!K8)-('Job Completion'!$C8*'Job Completion'!J8),)</f>
        <v>0</v>
      </c>
      <c r="H8" s="43">
        <f>IF('Job Completion'!$C8&gt;0,('Job Completion'!$C8*'Job Completion'!L8)-('Job Completion'!$C8*'Job Completion'!K8),)</f>
        <v>0</v>
      </c>
    </row>
    <row r="9" spans="1:8" ht="12.75">
      <c r="A9" s="30" t="str">
        <f>IF('Job Completion'!A9&gt;0,'Job Completion'!A9,"")</f>
        <v>2011-002</v>
      </c>
      <c r="B9" s="10" t="str">
        <f>IF('Job Completion'!B9&gt;0,'Job Completion'!B9,"")</f>
        <v>Sample Job 2</v>
      </c>
      <c r="C9" s="14">
        <f>+'Job Completion'!G9*'Job Completion'!C9</f>
        <v>400000</v>
      </c>
      <c r="D9" s="14">
        <f>IF('Job Completion'!$C9&gt;0,('Job Completion'!$C9*'Job Completion'!H9)-('Job Completion'!$C9*'Job Completion'!G9),)</f>
        <v>350000</v>
      </c>
      <c r="E9" s="14">
        <f>IF('Job Completion'!$C9&gt;0,('Job Completion'!$C9*'Job Completion'!I9)-('Job Completion'!$C9*'Job Completion'!H9),)</f>
        <v>250000</v>
      </c>
      <c r="F9" s="14">
        <f>IF('Job Completion'!$C9&gt;0,('Job Completion'!$C9*'Job Completion'!J9)-('Job Completion'!$C9*'Job Completion'!I9),)</f>
        <v>0</v>
      </c>
      <c r="G9" s="14">
        <f>IF('Job Completion'!$C9&gt;0,('Job Completion'!$C9*'Job Completion'!K9)-('Job Completion'!$C9*'Job Completion'!J9),)</f>
        <v>0</v>
      </c>
      <c r="H9" s="43">
        <f>IF('Job Completion'!$C9&gt;0,('Job Completion'!$C9*'Job Completion'!L9)-('Job Completion'!$C9*'Job Completion'!K9),)</f>
        <v>0</v>
      </c>
    </row>
    <row r="10" spans="1:8" ht="12.75">
      <c r="A10" s="30" t="str">
        <f>IF('Job Completion'!A10&gt;0,'Job Completion'!A10,"")</f>
        <v>2011-003</v>
      </c>
      <c r="B10" s="10" t="str">
        <f>IF('Job Completion'!B10&gt;0,'Job Completion'!B10,"")</f>
        <v>Sample Job 3</v>
      </c>
      <c r="C10" s="14">
        <f>+'Job Completion'!G10*'Job Completion'!C10</f>
        <v>240000</v>
      </c>
      <c r="D10" s="14">
        <f>IF('Job Completion'!$C10&gt;0,('Job Completion'!$C10*'Job Completion'!H10)-('Job Completion'!$C10*'Job Completion'!G10),)</f>
        <v>360000</v>
      </c>
      <c r="E10" s="14">
        <f>IF('Job Completion'!$C10&gt;0,('Job Completion'!$C10*'Job Completion'!I10)-('Job Completion'!$C10*'Job Completion'!H10),)</f>
        <v>600000</v>
      </c>
      <c r="F10" s="14">
        <f>IF('Job Completion'!$C10&gt;0,('Job Completion'!$C10*'Job Completion'!J10)-('Job Completion'!$C10*'Job Completion'!I10),)</f>
        <v>600000</v>
      </c>
      <c r="G10" s="14">
        <f>IF('Job Completion'!$C10&gt;0,('Job Completion'!$C10*'Job Completion'!K10)-('Job Completion'!$C10*'Job Completion'!J10),)</f>
        <v>600000</v>
      </c>
      <c r="H10" s="43">
        <f>IF('Job Completion'!$C10&gt;0,('Job Completion'!$C10*'Job Completion'!L10)-('Job Completion'!$C10*'Job Completion'!K10),)</f>
        <v>0</v>
      </c>
    </row>
    <row r="11" spans="1:8" ht="12.75">
      <c r="A11" s="30" t="str">
        <f>IF('Job Completion'!A11&gt;0,'Job Completion'!A11,"")</f>
        <v>2011-004</v>
      </c>
      <c r="B11" s="10" t="str">
        <f>IF('Job Completion'!B11&gt;0,'Job Completion'!B11,"")</f>
        <v>Sample Job 4</v>
      </c>
      <c r="C11" s="14">
        <f>+'Job Completion'!G11*'Job Completion'!C11</f>
        <v>67500</v>
      </c>
      <c r="D11" s="14">
        <f>IF('Job Completion'!$C11&gt;0,('Job Completion'!$C11*'Job Completion'!H11)-('Job Completion'!$C11*'Job Completion'!G11),)</f>
        <v>13500</v>
      </c>
      <c r="E11" s="14">
        <f>IF('Job Completion'!$C11&gt;0,('Job Completion'!$C11*'Job Completion'!I11)-('Job Completion'!$C11*'Job Completion'!H11),)</f>
        <v>20250</v>
      </c>
      <c r="F11" s="14">
        <f>IF('Job Completion'!$C11&gt;0,('Job Completion'!$C11*'Job Completion'!J11)-('Job Completion'!$C11*'Job Completion'!I11),)</f>
        <v>33750</v>
      </c>
      <c r="G11" s="14">
        <f>IF('Job Completion'!$C11&gt;0,('Job Completion'!$C11*'Job Completion'!K11)-('Job Completion'!$C11*'Job Completion'!J11),)</f>
        <v>0</v>
      </c>
      <c r="H11" s="43">
        <f>IF('Job Completion'!$C11&gt;0,('Job Completion'!$C11*'Job Completion'!L11)-('Job Completion'!$C11*'Job Completion'!K11),)</f>
        <v>0</v>
      </c>
    </row>
    <row r="12" spans="1:8" ht="12.75">
      <c r="A12" s="30" t="str">
        <f>IF('Job Completion'!A12&gt;0,'Job Completion'!A12,"")</f>
        <v>2011-005</v>
      </c>
      <c r="B12" s="10" t="str">
        <f>IF('Job Completion'!B12&gt;0,'Job Completion'!B12,"")</f>
        <v>Sample Job 5</v>
      </c>
      <c r="C12" s="14">
        <f>+'Job Completion'!G12*'Job Completion'!C12</f>
        <v>27750</v>
      </c>
      <c r="D12" s="14">
        <f>IF('Job Completion'!$C12&gt;0,('Job Completion'!$C12*'Job Completion'!H12)-('Job Completion'!$C12*'Job Completion'!G12),)</f>
        <v>36999.99999999999</v>
      </c>
      <c r="E12" s="14">
        <f>IF('Job Completion'!$C12&gt;0,('Job Completion'!$C12*'Job Completion'!I12)-('Job Completion'!$C12*'Job Completion'!H12),)</f>
        <v>27750.000000000007</v>
      </c>
      <c r="F12" s="14">
        <f>IF('Job Completion'!$C12&gt;0,('Job Completion'!$C12*'Job Completion'!J12)-('Job Completion'!$C12*'Job Completion'!I12),)</f>
        <v>64750</v>
      </c>
      <c r="G12" s="14">
        <f>IF('Job Completion'!$C12&gt;0,('Job Completion'!$C12*'Job Completion'!K12)-('Job Completion'!$C12*'Job Completion'!J12),)</f>
        <v>27750</v>
      </c>
      <c r="H12" s="43">
        <f>IF('Job Completion'!$C12&gt;0,('Job Completion'!$C12*'Job Completion'!L12)-('Job Completion'!$C12*'Job Completion'!K12),)</f>
        <v>0</v>
      </c>
    </row>
    <row r="13" spans="1:8" ht="12.75">
      <c r="A13" s="30">
        <f>IF('Job Completion'!A13&gt;0,'Job Completion'!A13,"")</f>
      </c>
      <c r="B13" s="10">
        <f>IF('Job Completion'!B13&gt;0,'Job Completion'!B13,"")</f>
      </c>
      <c r="C13" s="16">
        <v>0</v>
      </c>
      <c r="D13" s="14">
        <f>IF('Job Completion'!$C13&gt;0,('Job Completion'!$C13*'Job Completion'!H13)-('Job Completion'!$C13*'Job Completion'!G13),)</f>
        <v>0</v>
      </c>
      <c r="E13" s="14">
        <f>IF('Job Completion'!$C13&gt;0,('Job Completion'!$C13*'Job Completion'!I13)-('Job Completion'!$C13*'Job Completion'!H13),)</f>
        <v>0</v>
      </c>
      <c r="F13" s="14">
        <f>IF('Job Completion'!$C13&gt;0,('Job Completion'!$C13*'Job Completion'!J13)-('Job Completion'!$C13*'Job Completion'!I13),)</f>
        <v>0</v>
      </c>
      <c r="G13" s="14">
        <f>IF('Job Completion'!$C13&gt;0,('Job Completion'!$C13*'Job Completion'!K13)-('Job Completion'!$C13*'Job Completion'!J13),)</f>
        <v>0</v>
      </c>
      <c r="H13" s="43">
        <f>IF('Job Completion'!$C13&gt;0,('Job Completion'!$C13*'Job Completion'!L13)-('Job Completion'!$C13*'Job Completion'!K13),)</f>
        <v>0</v>
      </c>
    </row>
    <row r="14" spans="1:8" ht="12.75">
      <c r="A14" s="30">
        <f>IF('Job Completion'!A14&gt;0,'Job Completion'!A14,"")</f>
      </c>
      <c r="B14" s="10">
        <f>IF('Job Completion'!B14&gt;0,'Job Completion'!B14,"")</f>
      </c>
      <c r="C14" s="16">
        <v>0</v>
      </c>
      <c r="D14" s="14">
        <f>IF('Job Completion'!$C14&gt;0,('Job Completion'!$C14*'Job Completion'!H14)-('Job Completion'!$C14*'Job Completion'!G14),)</f>
        <v>0</v>
      </c>
      <c r="E14" s="14">
        <f>IF('Job Completion'!$C14&gt;0,('Job Completion'!$C14*'Job Completion'!I14)-('Job Completion'!$C14*'Job Completion'!H14),)</f>
        <v>0</v>
      </c>
      <c r="F14" s="14">
        <f>IF('Job Completion'!$C14&gt;0,('Job Completion'!$C14*'Job Completion'!J14)-('Job Completion'!$C14*'Job Completion'!I14),)</f>
        <v>0</v>
      </c>
      <c r="G14" s="14">
        <f>IF('Job Completion'!$C14&gt;0,('Job Completion'!$C14*'Job Completion'!K14)-('Job Completion'!$C14*'Job Completion'!J14),)</f>
        <v>0</v>
      </c>
      <c r="H14" s="43">
        <f>IF('Job Completion'!$C14&gt;0,('Job Completion'!$C14*'Job Completion'!L14)-('Job Completion'!$C14*'Job Completion'!K14),)</f>
        <v>0</v>
      </c>
    </row>
    <row r="15" spans="1:8" ht="15.75">
      <c r="A15" s="30">
        <f>IF('Job Completion'!A15&gt;0,'Job Completion'!A15,"")</f>
      </c>
      <c r="B15" s="10">
        <f>IF('Job Completion'!B15&gt;0,'Job Completion'!B15,"")</f>
      </c>
      <c r="C15" s="17">
        <v>0</v>
      </c>
      <c r="D15" s="17">
        <f>IF('Job Completion'!$C15&gt;0,('Job Completion'!$C15*'Job Completion'!H15)-('Job Completion'!$C15*'Job Completion'!G15),)</f>
        <v>0</v>
      </c>
      <c r="E15" s="17">
        <f>IF('Job Completion'!$C15&gt;0,('Job Completion'!$C15*'Job Completion'!I15)-('Job Completion'!$C15*'Job Completion'!H15),)</f>
        <v>0</v>
      </c>
      <c r="F15" s="17">
        <f>IF('Job Completion'!$C15&gt;0,('Job Completion'!$C15*'Job Completion'!J15)-('Job Completion'!$C15*'Job Completion'!I15),)</f>
        <v>0</v>
      </c>
      <c r="G15" s="17">
        <f>IF('Job Completion'!$C15&gt;0,('Job Completion'!$C15*'Job Completion'!K15)-('Job Completion'!$C15*'Job Completion'!J15),)</f>
        <v>0</v>
      </c>
      <c r="H15" s="43"/>
    </row>
    <row r="16" spans="1:8" ht="15.75">
      <c r="A16" s="30"/>
      <c r="B16" s="10" t="s">
        <v>25</v>
      </c>
      <c r="C16" s="19">
        <f>SUM(C8:C15)</f>
        <v>1295250</v>
      </c>
      <c r="D16" s="19">
        <f>SUM(D8:D15)</f>
        <v>920500</v>
      </c>
      <c r="E16" s="19">
        <f>SUM(E8:E15)</f>
        <v>978000</v>
      </c>
      <c r="F16" s="19">
        <f>SUM(F8:F15)</f>
        <v>698500</v>
      </c>
      <c r="G16" s="19">
        <f>SUM(G8:G15)</f>
        <v>627750</v>
      </c>
      <c r="H16" s="43" t="e">
        <f>IF('Job Completion'!#REF!&gt;0,('Job Completion'!#REF!*'Job Completion'!#REF!)-('Job Completion'!#REF!*'Job Completion'!#REF!),)</f>
        <v>#REF!</v>
      </c>
    </row>
    <row r="18" spans="1:7" ht="12.75">
      <c r="A18" s="20" t="str">
        <f>'Job Completion'!A18</f>
        <v>For Internal Use Only</v>
      </c>
      <c r="B18" s="20"/>
      <c r="C18" s="20"/>
      <c r="D18" s="20"/>
      <c r="E18" s="20"/>
      <c r="F18" s="20"/>
      <c r="G18" s="20"/>
    </row>
    <row r="19" spans="1:7" ht="12.75">
      <c r="A19" s="20"/>
      <c r="B19" s="20"/>
      <c r="C19" s="20"/>
      <c r="D19" s="20"/>
      <c r="E19" s="20"/>
      <c r="F19" s="20"/>
      <c r="G19" s="20"/>
    </row>
  </sheetData>
  <sheetProtection/>
  <printOptions horizontalCentered="1" verticalCentered="1"/>
  <pageMargins left="0.75" right="0.75" top="0.5" bottom="0.5" header="0.5" footer="0.5"/>
  <pageSetup fitToHeight="2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9"/>
  <sheetViews>
    <sheetView workbookViewId="0" topLeftCell="A6">
      <pane xSplit="2" ySplit="2" topLeftCell="C8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4" sqref="A14:K14"/>
    </sheetView>
  </sheetViews>
  <sheetFormatPr defaultColWidth="12.7109375" defaultRowHeight="12.75"/>
  <cols>
    <col min="1" max="1" width="10.7109375" style="0" customWidth="1"/>
    <col min="2" max="2" width="30.7109375" style="0" customWidth="1"/>
  </cols>
  <sheetData>
    <row r="1" spans="1:7" ht="15.75">
      <c r="A1" s="2" t="str">
        <f>'Job To Date Revenue'!A1</f>
        <v>Homemade Easy</v>
      </c>
      <c r="B1" s="3"/>
      <c r="C1" s="3"/>
      <c r="D1" s="3"/>
      <c r="E1" s="3"/>
      <c r="F1" s="3"/>
      <c r="G1" s="3"/>
    </row>
    <row r="2" spans="1:7" ht="12.75">
      <c r="A2" s="3" t="s">
        <v>47</v>
      </c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3" t="e">
        <f>'Job To Date Revenue'!A4</f>
        <v>#REF!</v>
      </c>
      <c r="B4" s="3"/>
      <c r="C4" s="3"/>
      <c r="D4" s="3"/>
      <c r="E4" s="3"/>
      <c r="F4" s="3"/>
      <c r="G4" s="3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7" t="str">
        <f>IF('Job To Date Revenue'!A6&gt;0,'Job To Date Revenue'!A6,"")</f>
        <v>Job Number</v>
      </c>
      <c r="B6" s="7" t="str">
        <f>IF('Job To Date Revenue'!B6&gt;0,'Job To Date Revenue'!B6,"")</f>
        <v>Job Name</v>
      </c>
      <c r="C6" s="7" t="str">
        <f>IF('Job To Date Revenue'!C6&gt;0,'Job To Date Revenue'!C6,"")</f>
        <v>4th Qtr</v>
      </c>
      <c r="D6" s="7" t="str">
        <f>IF('Job To Date Revenue'!D6&gt;0,'Job To Date Revenue'!D6,"")</f>
        <v>1st Qtr</v>
      </c>
      <c r="E6" s="7" t="str">
        <f>IF('Job To Date Revenue'!E6&gt;0,'Job To Date Revenue'!E6,"")</f>
        <v>2nd Qtr</v>
      </c>
      <c r="F6" s="7" t="str">
        <f>IF('Job To Date Revenue'!F6&gt;0,'Job To Date Revenue'!F6,"")</f>
        <v>3rd Qtr</v>
      </c>
      <c r="G6" s="7" t="str">
        <f>IF('Job To Date Revenue'!G6&gt;0,'Job To Date Revenue'!G6,"")</f>
        <v>4th Qtr</v>
      </c>
    </row>
    <row r="7" spans="1:7" ht="12.75">
      <c r="A7" s="7">
        <f>IF('Job To Date Revenue'!A7&gt;0,'Job To Date Revenue'!A7,"")</f>
      </c>
      <c r="B7" s="7">
        <f>IF('Job To Date Revenue'!B7&gt;0,'Job To Date Revenue'!B7,"")</f>
      </c>
      <c r="C7" s="7" t="str">
        <f>IF('Job To Date Revenue'!C7&gt;0,'Job To Date Revenue'!C7,"")</f>
        <v>2011</v>
      </c>
      <c r="D7" s="7" t="str">
        <f>IF('Job To Date Revenue'!D7&gt;0,'Job To Date Revenue'!D7,"")</f>
        <v>2012</v>
      </c>
      <c r="E7" s="7" t="str">
        <f>IF('Job To Date Revenue'!E7&gt;0,'Job To Date Revenue'!E7,"")</f>
        <v>2012</v>
      </c>
      <c r="F7" s="7" t="str">
        <f>IF('Job To Date Revenue'!F7&gt;0,'Job To Date Revenue'!F7,"")</f>
        <v>2012</v>
      </c>
      <c r="G7" s="7" t="str">
        <f>IF('Job To Date Revenue'!G7&gt;0,'Job To Date Revenue'!G7,"")</f>
        <v>2012</v>
      </c>
    </row>
    <row r="8" spans="1:12" ht="12.75">
      <c r="A8" s="8" t="str">
        <f>IF('Job Completion'!A8&gt;0,'Job Completion'!A8,"")</f>
        <v>2011-001</v>
      </c>
      <c r="B8" s="3" t="str">
        <f>IF('Job Completion'!B8&gt;0,'Job Completion'!B8,"")</f>
        <v>Sample Job 1</v>
      </c>
      <c r="C8" s="4">
        <f>+'Job Completion'!G8*'Job Completion'!D8</f>
        <v>514499.99999999994</v>
      </c>
      <c r="D8" s="4">
        <f>IF('Job Completion'!$D8*'Job Completion'!H8&gt;0,('Job Completion'!$D8*'Job Completion'!H8-'Job Completion'!$D8*'Job Completion'!G8),)</f>
        <v>147000.00000000006</v>
      </c>
      <c r="E8" s="4">
        <f>IF('Job Completion'!$D8*'Job Completion'!I8&gt;0,('Job Completion'!$D8*'Job Completion'!I8-'Job Completion'!$D8*'Job Completion'!H8),)</f>
        <v>73500</v>
      </c>
      <c r="F8" s="4">
        <f>IF('Job Completion'!$D8*'Job Completion'!J8&gt;0,('Job Completion'!$D8*'Job Completion'!J8-'Job Completion'!$D8*'Job Completion'!I8),)</f>
        <v>0</v>
      </c>
      <c r="G8" s="4">
        <f>IF('Job Completion'!$D8*'Job Completion'!K8&gt;0,('Job Completion'!$D8*'Job Completion'!K8-'Job Completion'!$D8*'Job Completion'!J8),)</f>
        <v>0</v>
      </c>
      <c r="H8" s="1"/>
      <c r="I8" s="1"/>
      <c r="J8" s="1"/>
      <c r="K8" s="1"/>
      <c r="L8" s="1"/>
    </row>
    <row r="9" spans="1:12" ht="12.75">
      <c r="A9" s="8" t="str">
        <f>IF('Job Completion'!A9&gt;0,'Job Completion'!A9,"")</f>
        <v>2011-002</v>
      </c>
      <c r="B9" s="3" t="str">
        <f>IF('Job Completion'!B9&gt;0,'Job Completion'!B9,"")</f>
        <v>Sample Job 2</v>
      </c>
      <c r="C9" s="4">
        <f>+'Job Completion'!G9*'Job Completion'!D9</f>
        <v>380000</v>
      </c>
      <c r="D9" s="4">
        <f>IF('Job Completion'!$D9*'Job Completion'!H9&gt;0,('Job Completion'!$D9*'Job Completion'!H9-'Job Completion'!$D9*'Job Completion'!G9),)</f>
        <v>332500</v>
      </c>
      <c r="E9" s="4">
        <f>IF('Job Completion'!$D9*'Job Completion'!I9&gt;0,('Job Completion'!$D9*'Job Completion'!I9-'Job Completion'!$D9*'Job Completion'!H9),)</f>
        <v>237500</v>
      </c>
      <c r="F9" s="4">
        <f>IF('Job Completion'!$D9*'Job Completion'!J9&gt;0,('Job Completion'!$D9*'Job Completion'!J9-'Job Completion'!$D9*'Job Completion'!I9),)</f>
        <v>0</v>
      </c>
      <c r="G9" s="4">
        <f>IF('Job Completion'!$D9*'Job Completion'!K9&gt;0,('Job Completion'!$D9*'Job Completion'!K9-'Job Completion'!$D9*'Job Completion'!J9),)</f>
        <v>0</v>
      </c>
      <c r="H9" s="1"/>
      <c r="I9" s="1"/>
      <c r="J9" s="1"/>
      <c r="K9" s="1"/>
      <c r="L9" s="1"/>
    </row>
    <row r="10" spans="1:12" ht="12.75">
      <c r="A10" s="8" t="str">
        <f>IF('Job Completion'!A10&gt;0,'Job Completion'!A10,"")</f>
        <v>2011-003</v>
      </c>
      <c r="B10" s="3" t="str">
        <f>IF('Job Completion'!B10&gt;0,'Job Completion'!B10,"")</f>
        <v>Sample Job 3</v>
      </c>
      <c r="C10" s="4">
        <f>+'Job Completion'!G10*'Job Completion'!D10</f>
        <v>220000</v>
      </c>
      <c r="D10" s="4">
        <f>IF('Job Completion'!$D10*'Job Completion'!H10&gt;0,('Job Completion'!$D10*'Job Completion'!H10-'Job Completion'!$D10*'Job Completion'!G10),)</f>
        <v>330000</v>
      </c>
      <c r="E10" s="4">
        <f>IF('Job Completion'!$D10*'Job Completion'!I10&gt;0,('Job Completion'!$D10*'Job Completion'!I10-'Job Completion'!$D10*'Job Completion'!H10),)</f>
        <v>550000</v>
      </c>
      <c r="F10" s="4">
        <f>IF('Job Completion'!$D10*'Job Completion'!J10&gt;0,('Job Completion'!$D10*'Job Completion'!J10-'Job Completion'!$D10*'Job Completion'!I10),)</f>
        <v>550000</v>
      </c>
      <c r="G10" s="4">
        <f>IF('Job Completion'!$D10*'Job Completion'!K10&gt;0,('Job Completion'!$D10*'Job Completion'!K10-'Job Completion'!$D10*'Job Completion'!J10),)</f>
        <v>550000</v>
      </c>
      <c r="H10" s="1"/>
      <c r="I10" s="1"/>
      <c r="J10" s="1"/>
      <c r="K10" s="1"/>
      <c r="L10" s="1"/>
    </row>
    <row r="11" spans="1:12" ht="12.75">
      <c r="A11" s="8" t="str">
        <f>IF('Job Completion'!A11&gt;0,'Job Completion'!A11,"")</f>
        <v>2011-004</v>
      </c>
      <c r="B11" s="3" t="str">
        <f>IF('Job Completion'!B11&gt;0,'Job Completion'!B11,"")</f>
        <v>Sample Job 4</v>
      </c>
      <c r="C11" s="4">
        <f>+'Job Completion'!G11*'Job Completion'!D11</f>
        <v>65000</v>
      </c>
      <c r="D11" s="4">
        <f>IF('Job Completion'!$D11*'Job Completion'!H11&gt;0,('Job Completion'!$D11*'Job Completion'!H11-'Job Completion'!$D11*'Job Completion'!G11),)</f>
        <v>13000</v>
      </c>
      <c r="E11" s="4">
        <f>IF('Job Completion'!$D11*'Job Completion'!I11&gt;0,('Job Completion'!$D11*'Job Completion'!I11-'Job Completion'!$D11*'Job Completion'!H11),)</f>
        <v>19500</v>
      </c>
      <c r="F11" s="4">
        <f>IF('Job Completion'!$D11*'Job Completion'!J11&gt;0,('Job Completion'!$D11*'Job Completion'!J11-'Job Completion'!$D11*'Job Completion'!I11),)</f>
        <v>32500</v>
      </c>
      <c r="G11" s="4">
        <f>IF('Job Completion'!$D11*'Job Completion'!K11&gt;0,('Job Completion'!$D11*'Job Completion'!K11-'Job Completion'!$D11*'Job Completion'!J11),)</f>
        <v>0</v>
      </c>
      <c r="H11" s="1"/>
      <c r="I11" s="1"/>
      <c r="J11" s="1"/>
      <c r="K11" s="1"/>
      <c r="L11" s="1"/>
    </row>
    <row r="12" spans="1:12" ht="12.75">
      <c r="A12" s="8" t="str">
        <f>IF('Job Completion'!A12&gt;0,'Job Completion'!A12,"")</f>
        <v>2011-005</v>
      </c>
      <c r="B12" s="3" t="str">
        <f>IF('Job Completion'!B12&gt;0,'Job Completion'!B12,"")</f>
        <v>Sample Job 5</v>
      </c>
      <c r="C12" s="4">
        <f>+'Job Completion'!G12*'Job Completion'!D12</f>
        <v>26250</v>
      </c>
      <c r="D12" s="4">
        <f>IF('Job Completion'!$D12*'Job Completion'!H12&gt;0,('Job Completion'!$D12*'Job Completion'!H12-'Job Completion'!$D12*'Job Completion'!G12),)</f>
        <v>34999.99999999999</v>
      </c>
      <c r="E12" s="4">
        <f>IF('Job Completion'!$D12*'Job Completion'!I12&gt;0,('Job Completion'!$D12*'Job Completion'!I12-'Job Completion'!$D12*'Job Completion'!H12),)</f>
        <v>26250.000000000007</v>
      </c>
      <c r="F12" s="4">
        <f>IF('Job Completion'!$D12*'Job Completion'!J12&gt;0,('Job Completion'!$D12*'Job Completion'!J12-'Job Completion'!$D12*'Job Completion'!I12),)</f>
        <v>61250</v>
      </c>
      <c r="G12" s="4">
        <f>IF('Job Completion'!$D12*'Job Completion'!K12&gt;0,('Job Completion'!$D12*'Job Completion'!K12-'Job Completion'!$D12*'Job Completion'!J12),)</f>
        <v>26250</v>
      </c>
      <c r="H12" s="1"/>
      <c r="I12" s="1"/>
      <c r="J12" s="1"/>
      <c r="K12" s="1"/>
      <c r="L12" s="1"/>
    </row>
    <row r="13" spans="1:12" ht="12.75">
      <c r="A13" s="8">
        <f>IF('Job Completion'!A13&gt;0,'Job Completion'!A13,"")</f>
      </c>
      <c r="B13" s="3">
        <f>IF('Job Completion'!B13&gt;0,'Job Completion'!B13,"")</f>
      </c>
      <c r="C13" s="49">
        <v>0</v>
      </c>
      <c r="D13" s="4">
        <f>IF('Job Completion'!$D13*'Job Completion'!H13&gt;0,('Job Completion'!$D13*'Job Completion'!H13-'Job Completion'!$D13*'Job Completion'!G13),)</f>
        <v>0</v>
      </c>
      <c r="E13" s="4">
        <f>IF('Job Completion'!$D13*'Job Completion'!I13&gt;0,('Job Completion'!$D13*'Job Completion'!I13-'Job Completion'!$D13*'Job Completion'!H13),)</f>
        <v>0</v>
      </c>
      <c r="F13" s="4">
        <f>IF('Job Completion'!$D13*'Job Completion'!J13&gt;0,('Job Completion'!$D13*'Job Completion'!J13-'Job Completion'!$D13*'Job Completion'!I13),)</f>
        <v>0</v>
      </c>
      <c r="G13" s="4">
        <f>IF('Job Completion'!$D13*'Job Completion'!K13&gt;0,('Job Completion'!$D13*'Job Completion'!K13-'Job Completion'!$D13*'Job Completion'!J13),)</f>
        <v>0</v>
      </c>
      <c r="H13" s="1"/>
      <c r="I13" s="1"/>
      <c r="J13" s="1"/>
      <c r="K13" s="1"/>
      <c r="L13" s="1"/>
    </row>
    <row r="14" spans="1:12" ht="12.75">
      <c r="A14" s="8">
        <f>IF('Job Completion'!A14&gt;0,'Job Completion'!A14,"")</f>
      </c>
      <c r="B14" s="3">
        <f>IF('Job Completion'!B14&gt;0,'Job Completion'!B14,"")</f>
      </c>
      <c r="C14" s="49">
        <v>0</v>
      </c>
      <c r="D14" s="4">
        <f>IF('Job Completion'!$D14*'Job Completion'!H14&gt;0,('Job Completion'!$D14*'Job Completion'!H14-'Job Completion'!$D14*'Job Completion'!G14),)</f>
        <v>0</v>
      </c>
      <c r="E14" s="4">
        <f>IF('Job Completion'!$D14*'Job Completion'!I14&gt;0,('Job Completion'!$D14*'Job Completion'!I14-'Job Completion'!$D14*'Job Completion'!H14),)</f>
        <v>0</v>
      </c>
      <c r="F14" s="4">
        <f>IF('Job Completion'!$D14*'Job Completion'!J14&gt;0,('Job Completion'!$D14*'Job Completion'!J14-'Job Completion'!$D14*'Job Completion'!I14),)</f>
        <v>0</v>
      </c>
      <c r="G14" s="4">
        <f>IF('Job Completion'!$D14*'Job Completion'!K14&gt;0,('Job Completion'!$D14*'Job Completion'!K14-'Job Completion'!$D14*'Job Completion'!J14),)</f>
        <v>0</v>
      </c>
      <c r="H14" s="1"/>
      <c r="I14" s="1"/>
      <c r="J14" s="1"/>
      <c r="K14" s="1"/>
      <c r="L14" s="1"/>
    </row>
    <row r="15" spans="1:12" ht="15.75">
      <c r="A15" s="8">
        <f>IF('Job Completion'!A15&gt;0,'Job Completion'!A15,"")</f>
      </c>
      <c r="B15" s="3">
        <f>IF('Job Completion'!B15&gt;0,'Job Completion'!B15,"")</f>
      </c>
      <c r="C15" s="9">
        <v>0</v>
      </c>
      <c r="D15" s="9">
        <f>IF('Job Completion'!$D15*'Job Completion'!H15&gt;0,('Job Completion'!$D15*'Job Completion'!H15-'Job Completion'!$D15*'Job Completion'!G15),)</f>
        <v>0</v>
      </c>
      <c r="E15" s="9">
        <f>IF('Job Completion'!$D15*'Job Completion'!I15&gt;0,('Job Completion'!$D15*'Job Completion'!I15-'Job Completion'!$D15*'Job Completion'!H15),)</f>
        <v>0</v>
      </c>
      <c r="F15" s="9">
        <f>IF('Job Completion'!$D15*'Job Completion'!J15&gt;0,('Job Completion'!$D15*'Job Completion'!J15-'Job Completion'!$D15*'Job Completion'!I15),)</f>
        <v>0</v>
      </c>
      <c r="G15" s="9">
        <f>IF('Job Completion'!$D15*'Job Completion'!K15&gt;0,('Job Completion'!$D15*'Job Completion'!K15-'Job Completion'!$D15*'Job Completion'!J15),)</f>
        <v>0</v>
      </c>
      <c r="H15" s="1"/>
      <c r="I15" s="1"/>
      <c r="J15" s="1"/>
      <c r="K15" s="1"/>
      <c r="L15" s="1"/>
    </row>
    <row r="16" spans="1:7" ht="15.75">
      <c r="A16" s="3"/>
      <c r="B16" s="3" t="str">
        <f>IF('Job Completion'!B16&gt;0,'Job Completion'!B16,"")</f>
        <v>    Total</v>
      </c>
      <c r="C16" s="5">
        <f>SUM(C8:C15)</f>
        <v>1205750</v>
      </c>
      <c r="D16" s="5">
        <f>SUM(D8:D15)</f>
        <v>857500</v>
      </c>
      <c r="E16" s="5">
        <f>SUM(E8:E15)</f>
        <v>906750</v>
      </c>
      <c r="F16" s="5">
        <f>SUM(F8:F15)</f>
        <v>643750</v>
      </c>
      <c r="G16" s="5">
        <f>SUM(G8:G15)</f>
        <v>576250</v>
      </c>
    </row>
    <row r="17" spans="1:7" ht="12.75">
      <c r="A17" s="3"/>
      <c r="B17" s="3"/>
      <c r="C17" s="3"/>
      <c r="D17" s="3"/>
      <c r="E17" s="3"/>
      <c r="F17" s="3"/>
      <c r="G17" s="3"/>
    </row>
    <row r="18" spans="1:7" ht="12.75">
      <c r="A18" s="6" t="str">
        <f>'Job Completion'!A18</f>
        <v>For Internal Use Only</v>
      </c>
      <c r="B18" s="6"/>
      <c r="C18" s="6"/>
      <c r="D18" s="6"/>
      <c r="E18" s="6"/>
      <c r="F18" s="6"/>
      <c r="G18" s="6"/>
    </row>
    <row r="19" spans="1:7" ht="12.75">
      <c r="A19" s="6"/>
      <c r="B19" s="6"/>
      <c r="C19" s="6"/>
      <c r="D19" s="6"/>
      <c r="E19" s="6"/>
      <c r="F19" s="6"/>
      <c r="G19" s="6"/>
    </row>
  </sheetData>
  <sheetProtection/>
  <printOptions horizontalCentered="1"/>
  <pageMargins left="0.75" right="0.75" top="0.5" bottom="0.5" header="0.5" footer="0.5"/>
  <pageSetup fitToHeight="2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2012 Budget Worksheet for Your Company</dc:title>
  <dc:subject/>
  <dc:creator>Keynes Alana</dc:creator>
  <cp:keywords/>
  <dc:description/>
  <cp:lastModifiedBy>Emily Flannery</cp:lastModifiedBy>
  <cp:lastPrinted>2014-02-02T20:54:11Z</cp:lastPrinted>
  <dcterms:created xsi:type="dcterms:W3CDTF">2000-05-11T10:24:15Z</dcterms:created>
  <dcterms:modified xsi:type="dcterms:W3CDTF">2014-02-02T20:59:16Z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DownloadAsset.aspx?id=10815</vt:lpwstr>
  </property>
  <property fmtid="{D5CDD505-2E9C-101B-9397-08002B2CF9AE}" pid="4" name="EktContentType">
    <vt:i4>101</vt:i4>
  </property>
  <property fmtid="{D5CDD505-2E9C-101B-9397-08002B2CF9AE}" pid="5" name="EktFolderName">
    <vt:lpwstr/>
  </property>
  <property fmtid="{D5CDD505-2E9C-101B-9397-08002B2CF9AE}" pid="6" name="EktCmsPath">
    <vt:lpwstr/>
  </property>
  <property fmtid="{D5CDD505-2E9C-101B-9397-08002B2CF9AE}" pid="7" name="EktExpiryDate">
    <vt:filetime>2012-10-25T17:15:00Z</vt:filetime>
  </property>
  <property fmtid="{D5CDD505-2E9C-101B-9397-08002B2CF9AE}" pid="8" name="EktExpiryType">
    <vt:i4>2</vt:i4>
  </property>
  <property fmtid="{D5CDD505-2E9C-101B-9397-08002B2CF9AE}" pid="9" name="EktDateCreated">
    <vt:filetime>2011-11-01T19:53:45Z</vt:filetime>
  </property>
  <property fmtid="{D5CDD505-2E9C-101B-9397-08002B2CF9AE}" pid="10" name="EktDateModified">
    <vt:filetime>2011-11-02T17:23:16Z</vt:filetime>
  </property>
  <property fmtid="{D5CDD505-2E9C-101B-9397-08002B2CF9AE}" pid="11" name="EktTaxCategory">
    <vt:lpwstr> #eksep#  #eksep# \Content\Tools and Guides #eksep# \Content\Industry\Construction and Real Estate\Construction #eksep# </vt:lpwstr>
  </property>
  <property fmtid="{D5CDD505-2E9C-101B-9397-08002B2CF9AE}" pid="12" name="EktCmsSize">
    <vt:i4>88576</vt:i4>
  </property>
  <property fmtid="{D5CDD505-2E9C-101B-9397-08002B2CF9AE}" pid="13" name="EktSearchable">
    <vt:i4>1</vt:i4>
  </property>
  <property fmtid="{D5CDD505-2E9C-101B-9397-08002B2CF9AE}" pid="14" name="EktEDescription">
    <vt:lpwstr>John Reed provided a sample 2012 budget for construction businesses at a workshop with the Gulf Coast Chapter of the Associated Builders and Contractors, Inc., on October 25, 2011.</vt:lpwstr>
  </property>
  <property fmtid="{D5CDD505-2E9C-101B-9397-08002B2CF9AE}" pid="15" name="ekttaxonomyenabled">
    <vt:i4>1</vt:i4>
  </property>
</Properties>
</file>